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WiscTowns\OneDrive - Wisconsin Towns Association\Mike Koles - WTA Network Files\WTA\NATaT\2021 Presidency\ARPA Guidance\"/>
    </mc:Choice>
  </mc:AlternateContent>
  <bookViews>
    <workbookView xWindow="0" yWindow="0" windowWidth="9504" windowHeight="3720" tabRatio="876" activeTab="1"/>
  </bookViews>
  <sheets>
    <sheet name="INTRO" sheetId="1" r:id="rId1"/>
    <sheet name="COUNTERFACTUAL REVENUE" sheetId="4" r:id="rId2"/>
    <sheet name="EXAMPLE STEP 1" sheetId="7" r:id="rId3"/>
    <sheet name="EXAMPLE STEP 2" sheetId="2" r:id="rId4"/>
    <sheet name="EXAMPLE STEP 3" sheetId="8" r:id="rId5"/>
    <sheet name="EXAMPLE STEP 4" sheetId="3" r:id="rId6"/>
    <sheet name="EXAMPLE COMPOSITE" sheetId="10" r:id="rId7"/>
    <sheet name="ENTER YOUR DATA" sheetId="11" r:id="rId8"/>
    <sheet name="CALCULATION SUMMARY" sheetId="12" r:id="rId9"/>
  </sheets>
  <externalReferences>
    <externalReference r:id="rId10"/>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2" l="1"/>
  <c r="D25" i="12"/>
  <c r="C25" i="12"/>
  <c r="H260" i="11"/>
  <c r="B24" i="12" s="1"/>
  <c r="G260" i="11"/>
  <c r="E7" i="12" s="1"/>
  <c r="F260" i="11"/>
  <c r="D7" i="12" s="1"/>
  <c r="E260" i="11"/>
  <c r="C7" i="12" s="1"/>
  <c r="D260" i="11"/>
  <c r="B7" i="12" s="1"/>
  <c r="H229" i="11"/>
  <c r="B23" i="12" s="1"/>
  <c r="G229" i="11"/>
  <c r="E6" i="12" s="1"/>
  <c r="F229" i="11"/>
  <c r="D6" i="12" s="1"/>
  <c r="E229" i="11"/>
  <c r="C6" i="12" s="1"/>
  <c r="D229" i="11"/>
  <c r="B6" i="12" s="1"/>
  <c r="H87" i="11"/>
  <c r="B22" i="12" s="1"/>
  <c r="G87" i="11"/>
  <c r="E5" i="12" s="1"/>
  <c r="F87" i="11"/>
  <c r="D5" i="12" s="1"/>
  <c r="E87" i="11"/>
  <c r="C5" i="12" s="1"/>
  <c r="D87" i="11"/>
  <c r="B5" i="12" s="1"/>
  <c r="H25" i="11"/>
  <c r="B21" i="12" s="1"/>
  <c r="G25" i="11"/>
  <c r="E4" i="12" s="1"/>
  <c r="F25" i="11"/>
  <c r="D4" i="12" s="1"/>
  <c r="E25" i="11"/>
  <c r="C4" i="12" s="1"/>
  <c r="D25" i="11"/>
  <c r="B4" i="12" s="1"/>
  <c r="E73" i="10"/>
  <c r="D73" i="10"/>
  <c r="C73" i="10"/>
  <c r="B73" i="10"/>
  <c r="B69" i="10"/>
  <c r="C68" i="10"/>
  <c r="D68" i="10" s="1"/>
  <c r="E68" i="10" s="1"/>
  <c r="C66" i="10"/>
  <c r="D66" i="10" s="1"/>
  <c r="E66" i="10" s="1"/>
  <c r="C65" i="10"/>
  <c r="B59" i="10"/>
  <c r="B70" i="10" s="1"/>
  <c r="B57" i="10"/>
  <c r="B60" i="10" s="1"/>
  <c r="E9" i="10"/>
  <c r="B28" i="10" s="1"/>
  <c r="D9" i="10"/>
  <c r="C9" i="10"/>
  <c r="B9" i="10"/>
  <c r="B8" i="12" l="1"/>
  <c r="B25" i="12"/>
  <c r="C8" i="12"/>
  <c r="C10" i="12" s="1"/>
  <c r="D8" i="12"/>
  <c r="E8" i="12"/>
  <c r="B16" i="12" s="1"/>
  <c r="C10" i="10"/>
  <c r="D10" i="10"/>
  <c r="C69" i="10"/>
  <c r="B61" i="10"/>
  <c r="D75" i="10"/>
  <c r="D70" i="10" s="1"/>
  <c r="B32" i="10"/>
  <c r="C75" i="10"/>
  <c r="C70" i="10" s="1"/>
  <c r="B75" i="10"/>
  <c r="E75" i="10"/>
  <c r="E70" i="10" s="1"/>
  <c r="B71" i="10"/>
  <c r="B79" i="10" s="1"/>
  <c r="E10" i="10"/>
  <c r="D65" i="10"/>
  <c r="C31" i="12" l="1"/>
  <c r="E31" i="12"/>
  <c r="B31" i="12"/>
  <c r="D31" i="12"/>
  <c r="D10" i="12"/>
  <c r="E10" i="12"/>
  <c r="B12" i="10"/>
  <c r="C71" i="10"/>
  <c r="B80" i="10" s="1"/>
  <c r="D69" i="10"/>
  <c r="D71" i="10" s="1"/>
  <c r="B81" i="10" s="1"/>
  <c r="E65" i="10"/>
  <c r="E69" i="10" s="1"/>
  <c r="E71" i="10" s="1"/>
  <c r="B82" i="10" s="1"/>
  <c r="B12" i="12" l="1"/>
  <c r="B17" i="12" s="1"/>
  <c r="B83" i="10"/>
  <c r="E11" i="3" l="1"/>
  <c r="D11" i="3"/>
  <c r="C11" i="3"/>
  <c r="B11" i="3"/>
  <c r="B6" i="3"/>
  <c r="B5" i="3"/>
  <c r="B4" i="3"/>
  <c r="C4" i="3" s="1"/>
  <c r="D4" i="3" s="1"/>
  <c r="E4" i="3" s="1"/>
  <c r="B3" i="3"/>
  <c r="C3" i="3" s="1"/>
  <c r="D3" i="3" s="1"/>
  <c r="E3" i="3" s="1"/>
  <c r="B7" i="7"/>
  <c r="D7" i="7"/>
  <c r="C7" i="7"/>
  <c r="C8" i="7" s="1"/>
  <c r="D8" i="7" l="1"/>
  <c r="C6" i="3"/>
  <c r="D6" i="3" s="1"/>
  <c r="E6" i="3" s="1"/>
  <c r="B7" i="3"/>
  <c r="B7" i="8"/>
  <c r="B10" i="8" s="1"/>
  <c r="E7" i="7"/>
  <c r="B13" i="3" l="1"/>
  <c r="B8" i="3" s="1"/>
  <c r="B9" i="3" s="1"/>
  <c r="B17" i="3" s="1"/>
  <c r="E13" i="3"/>
  <c r="E8" i="3" s="1"/>
  <c r="E8" i="7"/>
  <c r="B10" i="7" s="1"/>
  <c r="D13" i="3"/>
  <c r="D8" i="3" s="1"/>
  <c r="C13" i="3"/>
  <c r="C8" i="3" s="1"/>
  <c r="B3" i="2"/>
  <c r="B2" i="2" s="1"/>
  <c r="B9" i="8" s="1"/>
  <c r="B11" i="8" s="1"/>
  <c r="E7" i="3"/>
  <c r="C7" i="3"/>
  <c r="D7" i="3"/>
  <c r="C9" i="3" l="1"/>
  <c r="B18" i="3" s="1"/>
  <c r="E9" i="3"/>
  <c r="B20" i="3" s="1"/>
  <c r="D9" i="3"/>
  <c r="B19" i="3" s="1"/>
  <c r="B21" i="3" l="1"/>
  <c r="B29" i="12" l="1"/>
  <c r="B26" i="12" s="1"/>
  <c r="C29" i="12"/>
  <c r="C26" i="12" s="1"/>
  <c r="E29" i="12"/>
  <c r="E26" i="12" s="1"/>
  <c r="B15" i="12"/>
  <c r="D29" i="12"/>
  <c r="D26" i="12" s="1"/>
  <c r="D27" i="12" l="1"/>
  <c r="B37" i="12" s="1"/>
  <c r="C27" i="12"/>
  <c r="B36" i="12" s="1"/>
  <c r="E27" i="12"/>
  <c r="B38" i="12" s="1"/>
  <c r="B27" i="12"/>
  <c r="B35" i="12" s="1"/>
  <c r="B39" i="12" s="1"/>
</calcChain>
</file>

<file path=xl/sharedStrings.xml><?xml version="1.0" encoding="utf-8"?>
<sst xmlns="http://schemas.openxmlformats.org/spreadsheetml/2006/main" count="1122" uniqueCount="510">
  <si>
    <t>Taxes</t>
  </si>
  <si>
    <t>Intergovernmental Revenues</t>
  </si>
  <si>
    <t>Current Charges</t>
  </si>
  <si>
    <t>Miscellaneous General Revenue</t>
  </si>
  <si>
    <t>TOTAL</t>
  </si>
  <si>
    <t>Growth Rate</t>
  </si>
  <si>
    <t>2020 (ACTUAL REVENUE)</t>
  </si>
  <si>
    <t>Lost Revenue</t>
  </si>
  <si>
    <t>(Less) Actual Revenue</t>
  </si>
  <si>
    <t>Counterfactual Revenue</t>
  </si>
  <si>
    <t>Base Year Revenue</t>
  </si>
  <si>
    <t>n</t>
  </si>
  <si>
    <t>2021( Projection)</t>
  </si>
  <si>
    <t>2022 (Projection)</t>
  </si>
  <si>
    <t>2023 (Projection)</t>
  </si>
  <si>
    <t xml:space="preserve">Lost Revenue </t>
  </si>
  <si>
    <t>2019 (Base Year Revenue)</t>
  </si>
  <si>
    <t>2020 (ACTUAL)</t>
  </si>
  <si>
    <t>2021 (PROJECTED)</t>
  </si>
  <si>
    <t>2023 (PROJECTED)</t>
  </si>
  <si>
    <t>2022 (PROJECTED)</t>
  </si>
  <si>
    <t>Total Lost Revenue (PROJECTED)</t>
  </si>
  <si>
    <t>Annual Growth Rate</t>
  </si>
  <si>
    <t>Growth Adjustment Factor</t>
  </si>
  <si>
    <t>Federal Growth Adjustment Factor</t>
  </si>
  <si>
    <t>Internal Growth Adjustment Factor</t>
  </si>
  <si>
    <t>2019 Base Year Revenue</t>
  </si>
  <si>
    <t>2016</t>
  </si>
  <si>
    <t>2017</t>
  </si>
  <si>
    <t>2018</t>
  </si>
  <si>
    <t>TOTAL REVENUE</t>
  </si>
  <si>
    <t>Inputs</t>
  </si>
  <si>
    <t>Step 3 - Comparison</t>
  </si>
  <si>
    <t>2020 Actual Revenue</t>
  </si>
  <si>
    <t>Revenue Loss</t>
  </si>
  <si>
    <t>2020 (Actual Revenue)</t>
  </si>
  <si>
    <t>2021 (Projection)</t>
  </si>
  <si>
    <t>2020 (Actual)</t>
  </si>
  <si>
    <t>2021 (Projected)</t>
  </si>
  <si>
    <t>2022 (Projected)</t>
  </si>
  <si>
    <t>2023 (Projected)</t>
  </si>
  <si>
    <t>Total PROJECTED Revenue Loss</t>
  </si>
  <si>
    <t>Step 1 - Growth Adjustment Factor Calculation</t>
  </si>
  <si>
    <t>Step 2 - Counterfactual Revenue Calculation</t>
  </si>
  <si>
    <t>Optional Step 4- Projection of Lost Revenue</t>
  </si>
  <si>
    <t>Description</t>
  </si>
  <si>
    <t>Account Number</t>
  </si>
  <si>
    <t>Include/Exclude</t>
  </si>
  <si>
    <t>Explanation</t>
  </si>
  <si>
    <t>General property taxes</t>
  </si>
  <si>
    <t>100-41110</t>
  </si>
  <si>
    <t>Include</t>
  </si>
  <si>
    <r>
      <t xml:space="preserve">General property taxes </t>
    </r>
    <r>
      <rPr>
        <i/>
        <sz val="12"/>
        <rFont val="Calibri"/>
        <family val="2"/>
        <scheme val="minor"/>
      </rPr>
      <t>- proprietary fund</t>
    </r>
  </si>
  <si>
    <t>213-41110</t>
  </si>
  <si>
    <t>Tax increments</t>
  </si>
  <si>
    <t>100-41120</t>
  </si>
  <si>
    <r>
      <t>Tax increments -</t>
    </r>
    <r>
      <rPr>
        <i/>
        <sz val="12"/>
        <rFont val="Calibri"/>
        <family val="2"/>
        <scheme val="minor"/>
      </rPr>
      <t xml:space="preserve"> proprietary fund</t>
    </r>
  </si>
  <si>
    <t>213-41120</t>
  </si>
  <si>
    <t>Occupational taxes</t>
  </si>
  <si>
    <t>100-41130</t>
  </si>
  <si>
    <t>Mobile home lottery credit and parking fees: local share</t>
  </si>
  <si>
    <t>100-41140</t>
  </si>
  <si>
    <t>Private forest crop/managed forest land taxes</t>
  </si>
  <si>
    <t>100-41150</t>
  </si>
  <si>
    <t>Motor vehicle taxes</t>
  </si>
  <si>
    <t>100-41170</t>
  </si>
  <si>
    <t>Public accommodation taxes (room taxes)</t>
  </si>
  <si>
    <t>100-41210</t>
  </si>
  <si>
    <r>
      <t xml:space="preserve">Public accommodation taxes (room taxes) </t>
    </r>
    <r>
      <rPr>
        <i/>
        <sz val="12"/>
        <rFont val="Calibri"/>
        <family val="2"/>
        <scheme val="minor"/>
      </rPr>
      <t>- proprietary fund</t>
    </r>
  </si>
  <si>
    <t>213-41210</t>
  </si>
  <si>
    <t>General sales tax collections: total less paid to state</t>
  </si>
  <si>
    <t>100-41222</t>
  </si>
  <si>
    <r>
      <t xml:space="preserve">Retailers discount (retained) - </t>
    </r>
    <r>
      <rPr>
        <i/>
        <sz val="12"/>
        <rFont val="Calibri"/>
        <family val="2"/>
        <scheme val="minor"/>
      </rPr>
      <t>proprietary fund</t>
    </r>
  </si>
  <si>
    <t>213-41222</t>
  </si>
  <si>
    <t>Premier resort area tax</t>
  </si>
  <si>
    <t>100-41223</t>
  </si>
  <si>
    <t>Race track admissions tax</t>
  </si>
  <si>
    <t>100-41240</t>
  </si>
  <si>
    <t>In lieu of taxes from regulated municipally-owned utilities</t>
  </si>
  <si>
    <t>100-41310</t>
  </si>
  <si>
    <t>Exclude*</t>
  </si>
  <si>
    <t>NA</t>
  </si>
  <si>
    <t>In lieu of taxes from other tax exempt entities</t>
  </si>
  <si>
    <t>100-41320</t>
  </si>
  <si>
    <t xml:space="preserve">Interest/penalties on taxes </t>
  </si>
  <si>
    <t>100-41800</t>
  </si>
  <si>
    <t xml:space="preserve">Other taxes </t>
  </si>
  <si>
    <t>100-41900</t>
  </si>
  <si>
    <r>
      <t xml:space="preserve">Other taxes - </t>
    </r>
    <r>
      <rPr>
        <i/>
        <sz val="12"/>
        <rFont val="Calibri"/>
        <family val="2"/>
        <scheme val="minor"/>
      </rPr>
      <t>proprietary fund</t>
    </r>
  </si>
  <si>
    <t>213-41900</t>
  </si>
  <si>
    <t>Special assessments</t>
  </si>
  <si>
    <t>102-42000</t>
  </si>
  <si>
    <t>TOTAL Tax Revenue</t>
  </si>
  <si>
    <t>Federal Grants</t>
  </si>
  <si>
    <t>Law enforcement</t>
  </si>
  <si>
    <t>103-43211</t>
  </si>
  <si>
    <t>Exclude</t>
  </si>
  <si>
    <t>Fire</t>
  </si>
  <si>
    <t>103-43212</t>
  </si>
  <si>
    <t>Ambulance/EMS</t>
  </si>
  <si>
    <t>103-43213</t>
  </si>
  <si>
    <t>Other public safety</t>
  </si>
  <si>
    <t>103-43219</t>
  </si>
  <si>
    <t>Highway</t>
  </si>
  <si>
    <t>103-43221</t>
  </si>
  <si>
    <t>Other transportation</t>
  </si>
  <si>
    <t>103-43227</t>
  </si>
  <si>
    <t>Solid waste disposal</t>
  </si>
  <si>
    <t>103-43231</t>
  </si>
  <si>
    <t>Other sanitation</t>
  </si>
  <si>
    <t>103-43239</t>
  </si>
  <si>
    <t>Health</t>
  </si>
  <si>
    <t>103-43240</t>
  </si>
  <si>
    <r>
      <t xml:space="preserve">Health - </t>
    </r>
    <r>
      <rPr>
        <i/>
        <sz val="12"/>
        <rFont val="Calibri"/>
        <family val="2"/>
        <scheme val="minor"/>
      </rPr>
      <t>proprietary fund</t>
    </r>
  </si>
  <si>
    <t>213-43240</t>
  </si>
  <si>
    <t>Human services</t>
  </si>
  <si>
    <t>103-43250</t>
  </si>
  <si>
    <r>
      <t>Human services -</t>
    </r>
    <r>
      <rPr>
        <i/>
        <sz val="12"/>
        <rFont val="Calibri"/>
        <family val="2"/>
        <scheme val="minor"/>
      </rPr>
      <t xml:space="preserve"> proprietary fund</t>
    </r>
  </si>
  <si>
    <t>213-43250</t>
  </si>
  <si>
    <t>Culture and recreation</t>
  </si>
  <si>
    <t>103-43261</t>
  </si>
  <si>
    <t>Housing/economic assistance</t>
  </si>
  <si>
    <t>103-43271</t>
  </si>
  <si>
    <r>
      <t xml:space="preserve">Public housing (grants and aids) - </t>
    </r>
    <r>
      <rPr>
        <i/>
        <sz val="12"/>
        <rFont val="Calibri"/>
        <family val="2"/>
        <scheme val="minor"/>
      </rPr>
      <t>proprietary fund</t>
    </r>
  </si>
  <si>
    <t>213-43271</t>
  </si>
  <si>
    <t>Other federal payments</t>
  </si>
  <si>
    <t>103-43300</t>
  </si>
  <si>
    <r>
      <t xml:space="preserve">Other federal payments - </t>
    </r>
    <r>
      <rPr>
        <i/>
        <sz val="12"/>
        <rFont val="Calibri"/>
        <family val="2"/>
        <scheme val="minor"/>
      </rPr>
      <t>proprietary fund</t>
    </r>
  </si>
  <si>
    <t>213-43300</t>
  </si>
  <si>
    <t>State Grants</t>
  </si>
  <si>
    <t xml:space="preserve">Shared revenues </t>
  </si>
  <si>
    <t>103-43410</t>
  </si>
  <si>
    <t>Fire insurance tax (2% fire dues)</t>
  </si>
  <si>
    <t>103-43420</t>
  </si>
  <si>
    <t xml:space="preserve">Oher state shared taxes </t>
  </si>
  <si>
    <t>103-43430</t>
  </si>
  <si>
    <t>General government (include judicial grants)</t>
  </si>
  <si>
    <t>103-43510</t>
  </si>
  <si>
    <t>Law enforcement improvement</t>
  </si>
  <si>
    <t>103-43521</t>
  </si>
  <si>
    <t>Water patrol</t>
  </si>
  <si>
    <t>103-43522</t>
  </si>
  <si>
    <t>Other law enforcement</t>
  </si>
  <si>
    <t>103-43523</t>
  </si>
  <si>
    <t>Emergency government planning</t>
  </si>
  <si>
    <t>103-53528</t>
  </si>
  <si>
    <t>103-43529</t>
  </si>
  <si>
    <t>General transportation aids</t>
  </si>
  <si>
    <t>103-43531</t>
  </si>
  <si>
    <t>Include*</t>
  </si>
  <si>
    <t>Disaster damage aids</t>
  </si>
  <si>
    <t>103-43532</t>
  </si>
  <si>
    <t>Other highway aid (include PECFA and FEMA)</t>
  </si>
  <si>
    <t>103-43533</t>
  </si>
  <si>
    <t>Local road improvement program</t>
  </si>
  <si>
    <t>103-43534</t>
  </si>
  <si>
    <t>103-43537</t>
  </si>
  <si>
    <t>Recycling</t>
  </si>
  <si>
    <t>103-43545</t>
  </si>
  <si>
    <r>
      <t xml:space="preserve">Recycling - </t>
    </r>
    <r>
      <rPr>
        <i/>
        <sz val="12"/>
        <rFont val="Calibri"/>
        <family val="2"/>
        <scheme val="minor"/>
      </rPr>
      <t>proprietary fund</t>
    </r>
  </si>
  <si>
    <t>213-43535</t>
  </si>
  <si>
    <t>Other sanitation (include landfill closure grants)</t>
  </si>
  <si>
    <t>103-43549</t>
  </si>
  <si>
    <t>103-43550</t>
  </si>
  <si>
    <r>
      <t xml:space="preserve">Health (grants and aids) - </t>
    </r>
    <r>
      <rPr>
        <i/>
        <sz val="12"/>
        <rFont val="Calibri"/>
        <family val="2"/>
        <scheme val="minor"/>
      </rPr>
      <t>proprietary fund</t>
    </r>
  </si>
  <si>
    <t>213-43550</t>
  </si>
  <si>
    <t>103-43560</t>
  </si>
  <si>
    <t>213-43560</t>
  </si>
  <si>
    <t>103-43571</t>
  </si>
  <si>
    <t>103-43581</t>
  </si>
  <si>
    <t>213-43581</t>
  </si>
  <si>
    <t>Municipal services payment (MSP) program</t>
  </si>
  <si>
    <t>103-43610</t>
  </si>
  <si>
    <t>In lieu of taxes on state conservation lands (s. 70.113 April PILT)</t>
  </si>
  <si>
    <t>103-43620</t>
  </si>
  <si>
    <t>In lieu of taxes on federal forest land</t>
  </si>
  <si>
    <t>103-43630</t>
  </si>
  <si>
    <t>Severance/yield/withdrawal taxes</t>
  </si>
  <si>
    <t>103-43640</t>
  </si>
  <si>
    <t>Forest cropland/managed forest land/county forest</t>
  </si>
  <si>
    <t>103-43650</t>
  </si>
  <si>
    <t>Payment in lieu of taxes on state conservation lands (s. 70.114 January PILT)</t>
  </si>
  <si>
    <t>103-43660</t>
  </si>
  <si>
    <t>Other state payments</t>
  </si>
  <si>
    <t>103-43690</t>
  </si>
  <si>
    <r>
      <t xml:space="preserve">Other state payments - </t>
    </r>
    <r>
      <rPr>
        <i/>
        <sz val="12"/>
        <rFont val="Calibri"/>
        <family val="2"/>
        <scheme val="minor"/>
      </rPr>
      <t>proprietary section</t>
    </r>
  </si>
  <si>
    <t>213-43690</t>
  </si>
  <si>
    <t>Grants from County and Other Local Governments</t>
  </si>
  <si>
    <t>Highway and bridges</t>
  </si>
  <si>
    <t>103-43710</t>
  </si>
  <si>
    <t>County timber sales</t>
  </si>
  <si>
    <t>103-43781</t>
  </si>
  <si>
    <t>National forest income from county</t>
  </si>
  <si>
    <t>103-43782</t>
  </si>
  <si>
    <t>Other local government grants</t>
  </si>
  <si>
    <t>103-43790</t>
  </si>
  <si>
    <r>
      <t xml:space="preserve">Other local government grants - </t>
    </r>
    <r>
      <rPr>
        <i/>
        <sz val="12"/>
        <rFont val="Calibri"/>
        <family val="2"/>
        <scheme val="minor"/>
      </rPr>
      <t>proprietary fund</t>
    </r>
  </si>
  <si>
    <t>213-43790</t>
  </si>
  <si>
    <t xml:space="preserve">TOTAL Intergovernmental Revenue </t>
  </si>
  <si>
    <t>Charges</t>
  </si>
  <si>
    <t>Business and occupational licenses</t>
  </si>
  <si>
    <t>105-44100</t>
  </si>
  <si>
    <t>Nonbusiness licenses</t>
  </si>
  <si>
    <t>105-44200</t>
  </si>
  <si>
    <t>Building permits and inspection fees</t>
  </si>
  <si>
    <t>105-44300</t>
  </si>
  <si>
    <t>Zoning permits and fees</t>
  </si>
  <si>
    <t>105-44400</t>
  </si>
  <si>
    <t>Other regulatory permits and fees</t>
  </si>
  <si>
    <t>105-44900</t>
  </si>
  <si>
    <r>
      <t xml:space="preserve">Other regulatory permits and fees - </t>
    </r>
    <r>
      <rPr>
        <i/>
        <sz val="12"/>
        <rFont val="Calibri"/>
        <family val="2"/>
        <scheme val="minor"/>
      </rPr>
      <t>proprietary fund</t>
    </r>
  </si>
  <si>
    <t>216-44900</t>
  </si>
  <si>
    <t>Law and ordinance violations</t>
  </si>
  <si>
    <t>107-45100</t>
  </si>
  <si>
    <t>Contract forfeitures</t>
  </si>
  <si>
    <t>107-45210</t>
  </si>
  <si>
    <t>Law enforcement equipment and property</t>
  </si>
  <si>
    <t>107-45221</t>
  </si>
  <si>
    <t>Highway equipment and property</t>
  </si>
  <si>
    <t>107-45222</t>
  </si>
  <si>
    <t>Other equipment and property</t>
  </si>
  <si>
    <t>107-45223</t>
  </si>
  <si>
    <t>General government (include garnishment and filing fees)</t>
  </si>
  <si>
    <t>109-46100</t>
  </si>
  <si>
    <t>Law enforcement fees</t>
  </si>
  <si>
    <t>109-46210</t>
  </si>
  <si>
    <t>Fire protection fees</t>
  </si>
  <si>
    <t>109-46220</t>
  </si>
  <si>
    <r>
      <t xml:space="preserve">Fire protection fees - </t>
    </r>
    <r>
      <rPr>
        <i/>
        <sz val="12"/>
        <rFont val="Calibri"/>
        <family val="2"/>
        <scheme val="minor"/>
      </rPr>
      <t>proprietary fund</t>
    </r>
  </si>
  <si>
    <t>200-46220</t>
  </si>
  <si>
    <t>Ambulance/EMS fees</t>
  </si>
  <si>
    <t>109-46230</t>
  </si>
  <si>
    <r>
      <t xml:space="preserve">Ambulance/EMS fees - </t>
    </r>
    <r>
      <rPr>
        <i/>
        <sz val="12"/>
        <rFont val="Calibri"/>
        <family val="2"/>
        <scheme val="minor"/>
      </rPr>
      <t>proprietary fund</t>
    </r>
  </si>
  <si>
    <t>200-46230</t>
  </si>
  <si>
    <t>109-46290</t>
  </si>
  <si>
    <t>Highway and street maintenance and construction (include grading, snow removal, ditching, blacktopping, culverts, and gravel sales)</t>
  </si>
  <si>
    <t>109-46310</t>
  </si>
  <si>
    <t>Street (highway) lighting</t>
  </si>
  <si>
    <t>109-46321</t>
  </si>
  <si>
    <t>Sidewalks (replacement with street reconstruction)</t>
  </si>
  <si>
    <t>109-46322</t>
  </si>
  <si>
    <t>Sidewalks new construction/replacement without street reconstruction</t>
  </si>
  <si>
    <t>109-46323</t>
  </si>
  <si>
    <t>Storm sewer maintenance fees</t>
  </si>
  <si>
    <t>109-46324</t>
  </si>
  <si>
    <t>Stormwater drainage fees</t>
  </si>
  <si>
    <t>109-46328</t>
  </si>
  <si>
    <r>
      <t xml:space="preserve">stormwater drainage fees - </t>
    </r>
    <r>
      <rPr>
        <i/>
        <sz val="12"/>
        <rFont val="Calibri"/>
        <family val="2"/>
        <scheme val="minor"/>
      </rPr>
      <t>proprietary fund</t>
    </r>
  </si>
  <si>
    <t>200-46324</t>
  </si>
  <si>
    <t>Parking lots, ramps and meters</t>
  </si>
  <si>
    <t>109-46330</t>
  </si>
  <si>
    <r>
      <t xml:space="preserve">Parking lots, ramps and meters - </t>
    </r>
    <r>
      <rPr>
        <i/>
        <sz val="12"/>
        <rFont val="Calibri"/>
        <family val="2"/>
        <scheme val="minor"/>
      </rPr>
      <t>proprietary fund</t>
    </r>
  </si>
  <si>
    <t>200-46330</t>
  </si>
  <si>
    <t>Airport</t>
  </si>
  <si>
    <t>109-46340</t>
  </si>
  <si>
    <r>
      <t xml:space="preserve">Airport - </t>
    </r>
    <r>
      <rPr>
        <i/>
        <sz val="12"/>
        <rFont val="Calibri"/>
        <family val="2"/>
        <scheme val="minor"/>
      </rPr>
      <t>proprietary fund</t>
    </r>
  </si>
  <si>
    <t>200-46340</t>
  </si>
  <si>
    <t>Mass transit fares</t>
  </si>
  <si>
    <t>109-46350</t>
  </si>
  <si>
    <r>
      <t xml:space="preserve">Mass transit fares - </t>
    </r>
    <r>
      <rPr>
        <i/>
        <sz val="12"/>
        <rFont val="Calibri"/>
        <family val="2"/>
        <scheme val="minor"/>
      </rPr>
      <t>proprietary fund</t>
    </r>
  </si>
  <si>
    <t>200-46350</t>
  </si>
  <si>
    <t>Docks and harbors (commercial)</t>
  </si>
  <si>
    <t>109-46370</t>
  </si>
  <si>
    <r>
      <t xml:space="preserve">Docks and harbors (commercial) - </t>
    </r>
    <r>
      <rPr>
        <i/>
        <sz val="12"/>
        <rFont val="Calibri"/>
        <family val="2"/>
        <scheme val="minor"/>
      </rPr>
      <t>proprietary fund</t>
    </r>
  </si>
  <si>
    <t>200-46370</t>
  </si>
  <si>
    <t>109-46399</t>
  </si>
  <si>
    <t>Sewage service</t>
  </si>
  <si>
    <t>109-46410</t>
  </si>
  <si>
    <r>
      <t xml:space="preserve">Sewage service - </t>
    </r>
    <r>
      <rPr>
        <i/>
        <sz val="12"/>
        <rFont val="Calibri"/>
        <family val="2"/>
        <scheme val="minor"/>
      </rPr>
      <t>proprietary fund</t>
    </r>
  </si>
  <si>
    <t>200-46410</t>
  </si>
  <si>
    <t>Refuse and garbage collection (curbside pickup)</t>
  </si>
  <si>
    <t>109-46420</t>
  </si>
  <si>
    <r>
      <t xml:space="preserve">Refuse and garbage collection (curbside pickup) - </t>
    </r>
    <r>
      <rPr>
        <i/>
        <sz val="12"/>
        <rFont val="Calibri"/>
        <family val="2"/>
        <scheme val="minor"/>
      </rPr>
      <t>proprietary fund</t>
    </r>
  </si>
  <si>
    <t>200-46420</t>
  </si>
  <si>
    <t>Solid waste disposal (include central collection point)</t>
  </si>
  <si>
    <t>109-46431</t>
  </si>
  <si>
    <r>
      <t xml:space="preserve">Solid waste disposal (include central collection point) - </t>
    </r>
    <r>
      <rPr>
        <i/>
        <sz val="12"/>
        <rFont val="Calibri"/>
        <family val="2"/>
        <scheme val="minor"/>
      </rPr>
      <t>proprietary fund</t>
    </r>
  </si>
  <si>
    <t>200-46431</t>
  </si>
  <si>
    <t>109-46435</t>
  </si>
  <si>
    <t>200-46435</t>
  </si>
  <si>
    <t>Weed and nuisance control</t>
  </si>
  <si>
    <t>109-46440</t>
  </si>
  <si>
    <r>
      <t xml:space="preserve">Water service - </t>
    </r>
    <r>
      <rPr>
        <i/>
        <sz val="12"/>
        <rFont val="Calibri"/>
        <family val="2"/>
        <scheme val="minor"/>
      </rPr>
      <t>proprietary fund</t>
    </r>
  </si>
  <si>
    <t>200-46450</t>
  </si>
  <si>
    <r>
      <t xml:space="preserve">Electric service - </t>
    </r>
    <r>
      <rPr>
        <i/>
        <sz val="12"/>
        <rFont val="Calibri"/>
        <family val="2"/>
        <scheme val="minor"/>
      </rPr>
      <t>proprietary fund</t>
    </r>
  </si>
  <si>
    <t>200-46461</t>
  </si>
  <si>
    <r>
      <t xml:space="preserve">Gas service </t>
    </r>
    <r>
      <rPr>
        <i/>
        <sz val="12"/>
        <rFont val="Calibri"/>
        <family val="2"/>
        <scheme val="minor"/>
      </rPr>
      <t>- proprietary fund</t>
    </r>
  </si>
  <si>
    <t>200-46465</t>
  </si>
  <si>
    <r>
      <t xml:space="preserve">Public health services - </t>
    </r>
    <r>
      <rPr>
        <i/>
        <sz val="12"/>
        <rFont val="Calibri"/>
        <family val="2"/>
        <scheme val="minor"/>
      </rPr>
      <t>proprietary fund</t>
    </r>
  </si>
  <si>
    <t>200-46510</t>
  </si>
  <si>
    <r>
      <t xml:space="preserve">Nursing home - </t>
    </r>
    <r>
      <rPr>
        <i/>
        <sz val="12"/>
        <rFont val="Calibri"/>
        <family val="2"/>
        <scheme val="minor"/>
      </rPr>
      <t>proprietary fund</t>
    </r>
  </si>
  <si>
    <t>200-46521</t>
  </si>
  <si>
    <r>
      <t xml:space="preserve">General hospital - </t>
    </r>
    <r>
      <rPr>
        <i/>
        <sz val="12"/>
        <rFont val="Calibri"/>
        <family val="2"/>
        <scheme val="minor"/>
      </rPr>
      <t>proprietary fund</t>
    </r>
  </si>
  <si>
    <t>200-46522</t>
  </si>
  <si>
    <t>Sanitation services (other)</t>
  </si>
  <si>
    <t>109-46490</t>
  </si>
  <si>
    <t>Cemetery</t>
  </si>
  <si>
    <t>109-46540</t>
  </si>
  <si>
    <r>
      <t xml:space="preserve">Cemetery - </t>
    </r>
    <r>
      <rPr>
        <i/>
        <sz val="12"/>
        <rFont val="Calibri"/>
        <family val="2"/>
        <scheme val="minor"/>
      </rPr>
      <t>proprietary fund</t>
    </r>
  </si>
  <si>
    <t>200-46540</t>
  </si>
  <si>
    <t>Other health services (include animal control)</t>
  </si>
  <si>
    <t>109-46590</t>
  </si>
  <si>
    <t>109-46600</t>
  </si>
  <si>
    <t>Library</t>
  </si>
  <si>
    <t>109-46710</t>
  </si>
  <si>
    <t>Parks</t>
  </si>
  <si>
    <t>109-46720</t>
  </si>
  <si>
    <t>Museum</t>
  </si>
  <si>
    <t>109-46731</t>
  </si>
  <si>
    <t>Zoo</t>
  </si>
  <si>
    <t>109-46732</t>
  </si>
  <si>
    <r>
      <t xml:space="preserve">Zoo - </t>
    </r>
    <r>
      <rPr>
        <i/>
        <sz val="12"/>
        <rFont val="Calibri"/>
        <family val="2"/>
        <scheme val="minor"/>
      </rPr>
      <t>proprietary fund</t>
    </r>
  </si>
  <si>
    <t>200-46732</t>
  </si>
  <si>
    <r>
      <t xml:space="preserve">Golf course - </t>
    </r>
    <r>
      <rPr>
        <i/>
        <sz val="12"/>
        <rFont val="Calibri"/>
        <family val="2"/>
        <scheme val="minor"/>
      </rPr>
      <t>proprietary fund</t>
    </r>
  </si>
  <si>
    <t>200-46733</t>
  </si>
  <si>
    <r>
      <t xml:space="preserve">Swimming area - </t>
    </r>
    <r>
      <rPr>
        <i/>
        <sz val="12"/>
        <rFont val="Calibri"/>
        <family val="2"/>
        <scheme val="minor"/>
      </rPr>
      <t>proprietary fund</t>
    </r>
  </si>
  <si>
    <t>200-46734</t>
  </si>
  <si>
    <r>
      <t xml:space="preserve">Ice arena - </t>
    </r>
    <r>
      <rPr>
        <i/>
        <sz val="12"/>
        <rFont val="Calibri"/>
        <family val="2"/>
        <scheme val="minor"/>
      </rPr>
      <t>proprietary fund</t>
    </r>
  </si>
  <si>
    <t>200-46735</t>
  </si>
  <si>
    <r>
      <t xml:space="preserve">Cable television - </t>
    </r>
    <r>
      <rPr>
        <i/>
        <sz val="12"/>
        <rFont val="Calibri"/>
        <family val="2"/>
        <scheme val="minor"/>
      </rPr>
      <t>proprietary fund</t>
    </r>
  </si>
  <si>
    <t>200-46736</t>
  </si>
  <si>
    <t>Fairs, exhibits and celebrations</t>
  </si>
  <si>
    <t>109-46741</t>
  </si>
  <si>
    <t>Auditorium, convention or civic center (theater)</t>
  </si>
  <si>
    <t>109-46742</t>
  </si>
  <si>
    <t>200-46742</t>
  </si>
  <si>
    <t>Community center</t>
  </si>
  <si>
    <t>109-46743</t>
  </si>
  <si>
    <t>Other culture and recreation</t>
  </si>
  <si>
    <t>109-46750</t>
  </si>
  <si>
    <t>Forests</t>
  </si>
  <si>
    <t>109-46810</t>
  </si>
  <si>
    <t>Other conservation</t>
  </si>
  <si>
    <t>109-46820</t>
  </si>
  <si>
    <t>Public housing</t>
  </si>
  <si>
    <t>109-46830</t>
  </si>
  <si>
    <r>
      <t xml:space="preserve">Public housing - </t>
    </r>
    <r>
      <rPr>
        <i/>
        <sz val="12"/>
        <rFont val="Calibri"/>
        <family val="2"/>
        <scheme val="minor"/>
      </rPr>
      <t>proprietary fund</t>
    </r>
  </si>
  <si>
    <t>200-46830</t>
  </si>
  <si>
    <t>Urban development</t>
  </si>
  <si>
    <t>109-46840</t>
  </si>
  <si>
    <r>
      <t>Urban development -</t>
    </r>
    <r>
      <rPr>
        <i/>
        <sz val="12"/>
        <rFont val="Calibri"/>
        <family val="2"/>
        <scheme val="minor"/>
      </rPr>
      <t xml:space="preserve"> proprietary fund</t>
    </r>
  </si>
  <si>
    <t>200-46840</t>
  </si>
  <si>
    <t>Economic development</t>
  </si>
  <si>
    <t>109-46850</t>
  </si>
  <si>
    <r>
      <t xml:space="preserve">Economic development - </t>
    </r>
    <r>
      <rPr>
        <i/>
        <sz val="12"/>
        <rFont val="Calibri"/>
        <family val="2"/>
        <scheme val="minor"/>
      </rPr>
      <t>proprietary fund</t>
    </r>
  </si>
  <si>
    <t>200-46850</t>
  </si>
  <si>
    <t xml:space="preserve">Other public charges for services </t>
  </si>
  <si>
    <t>109-46900</t>
  </si>
  <si>
    <r>
      <t xml:space="preserve">Other public charges for services (enterprise) - </t>
    </r>
    <r>
      <rPr>
        <i/>
        <sz val="12"/>
        <rFont val="Calibri"/>
        <family val="2"/>
        <scheme val="minor"/>
      </rPr>
      <t>proprietary fund</t>
    </r>
  </si>
  <si>
    <t>200-46900</t>
  </si>
  <si>
    <r>
      <t xml:space="preserve">Other internal service - public charges - </t>
    </r>
    <r>
      <rPr>
        <i/>
        <sz val="12"/>
        <rFont val="Calibri"/>
        <family val="2"/>
        <scheme val="minor"/>
      </rPr>
      <t>proprietary fund</t>
    </r>
  </si>
  <si>
    <t>202-46199</t>
  </si>
  <si>
    <t>Federal</t>
  </si>
  <si>
    <t>Law enforcement services</t>
  </si>
  <si>
    <t>111-47121</t>
  </si>
  <si>
    <t>Fire services</t>
  </si>
  <si>
    <t>111-47122</t>
  </si>
  <si>
    <t>202-47122</t>
  </si>
  <si>
    <t>Transportation (highways and streets)</t>
  </si>
  <si>
    <t>111-47131</t>
  </si>
  <si>
    <t>111-47141</t>
  </si>
  <si>
    <t>202-47141</t>
  </si>
  <si>
    <t>111-47181</t>
  </si>
  <si>
    <t>202-47181</t>
  </si>
  <si>
    <t>Other services to federal government</t>
  </si>
  <si>
    <t>111-47190</t>
  </si>
  <si>
    <t>Other services to federal government by enterprises</t>
  </si>
  <si>
    <t>202-47191</t>
  </si>
  <si>
    <t>Internal service</t>
  </si>
  <si>
    <t>203-47193</t>
  </si>
  <si>
    <t>State</t>
  </si>
  <si>
    <t>111-47221</t>
  </si>
  <si>
    <t>111-47222</t>
  </si>
  <si>
    <r>
      <t xml:space="preserve">Fire services </t>
    </r>
    <r>
      <rPr>
        <i/>
        <sz val="12"/>
        <rFont val="Calibri"/>
        <family val="2"/>
        <scheme val="minor"/>
      </rPr>
      <t>- proprietary fund</t>
    </r>
  </si>
  <si>
    <t>203-47222</t>
  </si>
  <si>
    <t>111-47230</t>
  </si>
  <si>
    <t>111-47241</t>
  </si>
  <si>
    <t>203-47241</t>
  </si>
  <si>
    <t>111-47281</t>
  </si>
  <si>
    <t>203-47281</t>
  </si>
  <si>
    <t>Other services to state government</t>
  </si>
  <si>
    <t>111-47290</t>
  </si>
  <si>
    <r>
      <t xml:space="preserve">Other services to state government by enterprises - </t>
    </r>
    <r>
      <rPr>
        <i/>
        <sz val="12"/>
        <rFont val="Calibri"/>
        <family val="2"/>
        <scheme val="minor"/>
      </rPr>
      <t>proprietary fund</t>
    </r>
  </si>
  <si>
    <t>203-47291</t>
  </si>
  <si>
    <r>
      <t xml:space="preserve">Internal service - </t>
    </r>
    <r>
      <rPr>
        <i/>
        <sz val="12"/>
        <rFont val="Calibri"/>
        <family val="2"/>
        <scheme val="minor"/>
      </rPr>
      <t>proprietary fund</t>
    </r>
  </si>
  <si>
    <t>204-47293</t>
  </si>
  <si>
    <t>Other local governments</t>
  </si>
  <si>
    <t>General government</t>
  </si>
  <si>
    <t>111-47310</t>
  </si>
  <si>
    <t>111-47321</t>
  </si>
  <si>
    <t>111-47323</t>
  </si>
  <si>
    <r>
      <t xml:space="preserve">Fire services - </t>
    </r>
    <r>
      <rPr>
        <i/>
        <sz val="12"/>
        <rFont val="Calibri"/>
        <family val="2"/>
        <scheme val="minor"/>
      </rPr>
      <t>proprietary fund</t>
    </r>
  </si>
  <si>
    <t>204-47323</t>
  </si>
  <si>
    <t>Ambulance/EMS services</t>
  </si>
  <si>
    <t>111-47324</t>
  </si>
  <si>
    <r>
      <t xml:space="preserve">Ambulance/EMS services - </t>
    </r>
    <r>
      <rPr>
        <i/>
        <sz val="12"/>
        <rFont val="Calibri"/>
        <family val="2"/>
        <scheme val="minor"/>
      </rPr>
      <t>proprietary fund</t>
    </r>
  </si>
  <si>
    <t>204-47324</t>
  </si>
  <si>
    <t>Emergency communications (911) (law enforcement share)</t>
  </si>
  <si>
    <t>111-47325</t>
  </si>
  <si>
    <t>Emergency communications (911) (exclude law enforcement share</t>
  </si>
  <si>
    <t>111-47326</t>
  </si>
  <si>
    <t>111-47331</t>
  </si>
  <si>
    <t>Other transportation services</t>
  </si>
  <si>
    <t>111-47339</t>
  </si>
  <si>
    <t>111-47341</t>
  </si>
  <si>
    <t>204-47341</t>
  </si>
  <si>
    <t xml:space="preserve">Refuse and garbage collection </t>
  </si>
  <si>
    <t>111-47342</t>
  </si>
  <si>
    <r>
      <t xml:space="preserve">Refuse and garbage collection - </t>
    </r>
    <r>
      <rPr>
        <i/>
        <sz val="12"/>
        <rFont val="Calibri"/>
        <family val="2"/>
        <scheme val="minor"/>
      </rPr>
      <t>proprietary fund</t>
    </r>
  </si>
  <si>
    <t>204-47342</t>
  </si>
  <si>
    <t>111-47343</t>
  </si>
  <si>
    <r>
      <t xml:space="preserve">Solid waste disposal - </t>
    </r>
    <r>
      <rPr>
        <i/>
        <sz val="12"/>
        <rFont val="Calibri"/>
        <family val="2"/>
        <scheme val="minor"/>
      </rPr>
      <t>proprietary fund</t>
    </r>
  </si>
  <si>
    <t>204-47343</t>
  </si>
  <si>
    <t>111-47345</t>
  </si>
  <si>
    <t>204-47345</t>
  </si>
  <si>
    <t>111-47350</t>
  </si>
  <si>
    <t>204-47350</t>
  </si>
  <si>
    <t>Human Services</t>
  </si>
  <si>
    <t>111-47360</t>
  </si>
  <si>
    <t>111-47381</t>
  </si>
  <si>
    <t>204-47381</t>
  </si>
  <si>
    <t>Other services to other local governments</t>
  </si>
  <si>
    <t>111-47390</t>
  </si>
  <si>
    <r>
      <t xml:space="preserve">Other services to other local governments - </t>
    </r>
    <r>
      <rPr>
        <i/>
        <sz val="12"/>
        <rFont val="Calibri"/>
        <family val="2"/>
        <scheme val="minor"/>
      </rPr>
      <t>proprietary fund</t>
    </r>
  </si>
  <si>
    <t>204-47391</t>
  </si>
  <si>
    <t>Local departments</t>
  </si>
  <si>
    <t>111-47400</t>
  </si>
  <si>
    <t>205-47393</t>
  </si>
  <si>
    <t>Interdepartmental charges for services</t>
  </si>
  <si>
    <r>
      <t xml:space="preserve">To other departments by enterprises - </t>
    </r>
    <r>
      <rPr>
        <i/>
        <sz val="12"/>
        <rFont val="Calibri"/>
        <family val="2"/>
        <scheme val="minor"/>
      </rPr>
      <t>proprietary fund</t>
    </r>
  </si>
  <si>
    <t>205-47491</t>
  </si>
  <si>
    <t>205-47493</t>
  </si>
  <si>
    <r>
      <t>Miscellaneous enterprise revenues -</t>
    </r>
    <r>
      <rPr>
        <i/>
        <sz val="12"/>
        <rFont val="Calibri"/>
        <family val="2"/>
        <scheme val="minor"/>
      </rPr>
      <t xml:space="preserve"> proprietary fund</t>
    </r>
  </si>
  <si>
    <t>206-48691</t>
  </si>
  <si>
    <t>207-48692</t>
  </si>
  <si>
    <r>
      <t xml:space="preserve">Fiduciary/pension trust - </t>
    </r>
    <r>
      <rPr>
        <i/>
        <sz val="12"/>
        <rFont val="Calibri"/>
        <family val="2"/>
        <scheme val="minor"/>
      </rPr>
      <t>proprietary fund</t>
    </r>
  </si>
  <si>
    <t>207-48910</t>
  </si>
  <si>
    <t>TOTAL Other Charges</t>
  </si>
  <si>
    <t>Miscellaneous Revenues</t>
  </si>
  <si>
    <t>Interest income</t>
  </si>
  <si>
    <t>113-48110</t>
  </si>
  <si>
    <r>
      <t xml:space="preserve">Interest income - </t>
    </r>
    <r>
      <rPr>
        <i/>
        <sz val="12"/>
        <rFont val="Calibri"/>
        <family val="2"/>
        <scheme val="minor"/>
      </rPr>
      <t>proprietary fund</t>
    </r>
  </si>
  <si>
    <t>215-48110</t>
  </si>
  <si>
    <t xml:space="preserve">Interest on special assessments/charges </t>
  </si>
  <si>
    <t>113-48130</t>
  </si>
  <si>
    <t>Rent</t>
  </si>
  <si>
    <t>113-48200</t>
  </si>
  <si>
    <r>
      <t xml:space="preserve">Rent - </t>
    </r>
    <r>
      <rPr>
        <i/>
        <sz val="12"/>
        <rFont val="Calibri"/>
        <family val="2"/>
        <scheme val="minor"/>
      </rPr>
      <t>proprietary fund</t>
    </r>
  </si>
  <si>
    <t>215-48200</t>
  </si>
  <si>
    <r>
      <t xml:space="preserve">Other regulatory permits and fees (enterprise) - </t>
    </r>
    <r>
      <rPr>
        <i/>
        <sz val="12"/>
        <rFont val="Calibri"/>
        <family val="2"/>
        <scheme val="minor"/>
      </rPr>
      <t>proprietary fund</t>
    </r>
  </si>
  <si>
    <t>Sales of law enforcement equipment and property</t>
  </si>
  <si>
    <t>113-48301</t>
  </si>
  <si>
    <t>Sales of fire and ambulance/EMS equipment and property</t>
  </si>
  <si>
    <t>113-48302</t>
  </si>
  <si>
    <t>Sales of highway equipment and property</t>
  </si>
  <si>
    <t>113-48303</t>
  </si>
  <si>
    <t>Sales of refuse and garbage collection equipment and property</t>
  </si>
  <si>
    <t>113-48304</t>
  </si>
  <si>
    <t>Sales of solid waste disposal equipment and property</t>
  </si>
  <si>
    <t>113-48305</t>
  </si>
  <si>
    <t>Sales of recycling equipment and property</t>
  </si>
  <si>
    <t>113-48306</t>
  </si>
  <si>
    <r>
      <t>Sales of recycling equipment and property -</t>
    </r>
    <r>
      <rPr>
        <i/>
        <sz val="12"/>
        <rFont val="Calibri"/>
        <family val="2"/>
        <scheme val="minor"/>
      </rPr>
      <t xml:space="preserve"> proprietary fund</t>
    </r>
  </si>
  <si>
    <t>216-48306</t>
  </si>
  <si>
    <t>Sales of recyclable materials</t>
  </si>
  <si>
    <t>113-48307</t>
  </si>
  <si>
    <r>
      <t xml:space="preserve">Sales of recyclable materials - </t>
    </r>
    <r>
      <rPr>
        <i/>
        <sz val="12"/>
        <rFont val="Calibri"/>
        <family val="2"/>
        <scheme val="minor"/>
      </rPr>
      <t>proprietary fund</t>
    </r>
  </si>
  <si>
    <t>216-48307</t>
  </si>
  <si>
    <t>Sales of other equipment and property</t>
  </si>
  <si>
    <t>113-48309</t>
  </si>
  <si>
    <t>Insurance recoveries for damage to law enforcement equipment and property</t>
  </si>
  <si>
    <t>113-48420</t>
  </si>
  <si>
    <t>Insurance recoveries for damage to highway equipment and property</t>
  </si>
  <si>
    <t>113-48430</t>
  </si>
  <si>
    <t>Insurance recoveries for damage to other equipment and property</t>
  </si>
  <si>
    <t>113-48440</t>
  </si>
  <si>
    <t>Donations/contributions from private organizations or individuals</t>
  </si>
  <si>
    <t>113-48500</t>
  </si>
  <si>
    <t>Other Miscellaneous Revenues</t>
  </si>
  <si>
    <t>113-48900</t>
  </si>
  <si>
    <r>
      <t xml:space="preserve">Other Miscellaneous Revenues (enterprise) - </t>
    </r>
    <r>
      <rPr>
        <i/>
        <sz val="12"/>
        <rFont val="Calibri"/>
        <family val="2"/>
        <scheme val="minor"/>
      </rPr>
      <t>proprietary fund</t>
    </r>
  </si>
  <si>
    <t>216-48900</t>
  </si>
  <si>
    <r>
      <t xml:space="preserve">Internal services (miscellaneous revenue) - </t>
    </r>
    <r>
      <rPr>
        <i/>
        <sz val="12"/>
        <rFont val="Calibri"/>
        <family val="2"/>
        <scheme val="minor"/>
      </rPr>
      <t>proprietary fund</t>
    </r>
  </si>
  <si>
    <t>217-48693</t>
  </si>
  <si>
    <t>Proceeds from long-term debt</t>
  </si>
  <si>
    <t>115-49100</t>
  </si>
  <si>
    <t>Transfer from other funds (ex: proprietary fund types)</t>
  </si>
  <si>
    <t>115-49200</t>
  </si>
  <si>
    <t>Sale of general fixed assets</t>
  </si>
  <si>
    <t>115-49400</t>
  </si>
  <si>
    <t>Proceeds of refunding bonds</t>
  </si>
  <si>
    <t>115-49500</t>
  </si>
  <si>
    <t>TOTAL Miscellaneous Revenues</t>
  </si>
  <si>
    <t>Your Community's Revenue Loss Estimate</t>
  </si>
  <si>
    <t xml:space="preserve"> </t>
  </si>
  <si>
    <t>Town/Village/City of Alfalfa</t>
  </si>
  <si>
    <t>Town/Village/City of Alfalfa 2020 Counterfactual Revenue Calculation</t>
  </si>
  <si>
    <t>Town/Village/City of Alfalfa Comparison</t>
  </si>
  <si>
    <t>Town/Village/City of Alfalfa Revenue Loss Projection</t>
  </si>
  <si>
    <t>Example - Town/Village/City of Alfalfa</t>
  </si>
  <si>
    <t>*Exclude revenue from publicly-owned and controlled utilities (water, electric, gas, mass transit)</t>
  </si>
  <si>
    <t>Exclude all intergovernmental revenues from the federal government, including transfers made via the state or other entity</t>
  </si>
  <si>
    <t>*Exclude any federal pass-through funds</t>
  </si>
  <si>
    <t>*Other state payments must exclude any federal pass-through funds</t>
  </si>
  <si>
    <t>*Exclude interest on special assessments levied by publicly-owned and controlled utilities (water, electric, gas, mass transit)</t>
  </si>
  <si>
    <t>You can access you municipality's prior year Financial Report data on the DOR website at: https://www.revenue.wi.gov/Pages/Report/mfr-summary.aspx</t>
  </si>
  <si>
    <t>*Exclude any federal pass-through funds (e.g., FEMA); PECFA is state money and is included</t>
  </si>
  <si>
    <t>For your community - enter the amounts below for the fiscal years listed.  The data is available in your Municipal Financial  Report.  Line items that are included and excluded are noted.  Take care to pay attention to the asterisk notations.  Remember, federal dollars should not be included when entering your data and some federal dollars do pass through the state.  In other words, the state might make the payment but the money is actually federal and shouldn't be included here.  Also remember, that some line items might include both federal and state dollars so that a manual calculation determining what should be entered is necessary.  Accuracy of this calculation is dependendent on several factors, especially the accuracy of your MFR and also correct exclusion of federal funds.</t>
  </si>
  <si>
    <t xml:space="preserve">*Review very closely. Do not include items excluded from general revenue (e.g., certain refunds) </t>
  </si>
  <si>
    <t>*Do not include revenue from publicly-owned and controlled utilities (e.g., regulated utility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</si>
</sst>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44" formatCode="_(&quot;$&quot;* #,##0.00_);_(&quot;$&quot;* \(#,##0.00\);_(&quot;$&quot;* &quot;-&quot;??_);_(@_)"/>
    <numFmt numFmtId="43" formatCode="_(* #,##0.00_);_(* \(#,##0.00\);_(* &quot;-&quot;??_);_(@_)"/>
    <numFmt numFmtId="164" formatCode="0.0%"/>
    <numFmt numFmtId="165" formatCode="_(* #,##0.0000_);_(* \(#,##0.0000\);_(* &quot;-&quot;??_);_(@_)"/>
    <numFmt numFmtId="166" formatCode="0.0000"/>
    <numFmt numFmtId="167"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2"/>
      <color theme="1"/>
      <name val="Calibri"/>
      <family val="2"/>
      <scheme val="minor"/>
    </font>
    <font>
      <sz val="12"/>
      <color rgb="FFFF0000"/>
      <name val="Calibri"/>
      <family val="2"/>
      <scheme val="minor"/>
    </font>
    <font>
      <sz val="12"/>
      <name val="Calibri"/>
      <family val="2"/>
      <scheme val="minor"/>
    </font>
    <font>
      <b/>
      <sz val="14"/>
      <name val="Calibri"/>
      <family val="2"/>
      <scheme val="minor"/>
    </font>
    <font>
      <b/>
      <sz val="12"/>
      <name val="Calibri"/>
      <family val="2"/>
      <scheme val="minor"/>
    </font>
    <font>
      <i/>
      <sz val="12"/>
      <name val="Calibri"/>
      <family val="2"/>
      <scheme val="minor"/>
    </font>
    <font>
      <b/>
      <i/>
      <sz val="12"/>
      <name val="Calibri"/>
      <family val="2"/>
      <scheme val="minor"/>
    </font>
    <font>
      <sz val="12"/>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8">
    <border>
      <left/>
      <right/>
      <top/>
      <bottom/>
      <diagonal/>
    </border>
    <border>
      <left/>
      <right/>
      <top/>
      <bottom style="thin">
        <color indexed="64"/>
      </bottom>
      <diagonal/>
    </border>
    <border>
      <left/>
      <right/>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cellStyleXfs>
  <cellXfs count="104">
    <xf numFmtId="0" fontId="0" fillId="0" borderId="0" xfId="0"/>
    <xf numFmtId="0" fontId="3" fillId="0" borderId="0" xfId="0" applyFont="1"/>
    <xf numFmtId="44" fontId="3" fillId="0" borderId="0" xfId="1" applyFont="1"/>
    <xf numFmtId="0" fontId="4" fillId="0" borderId="0" xfId="0" applyFont="1"/>
    <xf numFmtId="0" fontId="5" fillId="0" borderId="0" xfId="0" applyFont="1"/>
    <xf numFmtId="0" fontId="2" fillId="0" borderId="0" xfId="0" applyFont="1"/>
    <xf numFmtId="44" fontId="0" fillId="0" borderId="0" xfId="1" applyFont="1"/>
    <xf numFmtId="0" fontId="4" fillId="0" borderId="1" xfId="0" applyFont="1" applyBorder="1" applyAlignment="1">
      <alignment horizontal="center"/>
    </xf>
    <xf numFmtId="44" fontId="4" fillId="0" borderId="0" xfId="1" applyFont="1"/>
    <xf numFmtId="10" fontId="3" fillId="0" borderId="0" xfId="2" applyNumberFormat="1" applyFont="1"/>
    <xf numFmtId="44" fontId="3" fillId="0" borderId="0" xfId="0" applyNumberFormat="1" applyFont="1"/>
    <xf numFmtId="164" fontId="4" fillId="0" borderId="0" xfId="0" applyNumberFormat="1" applyFont="1"/>
    <xf numFmtId="44" fontId="3" fillId="0" borderId="2" xfId="1" applyFont="1" applyBorder="1"/>
    <xf numFmtId="44" fontId="3" fillId="0" borderId="2" xfId="0" applyNumberFormat="1" applyFont="1" applyBorder="1"/>
    <xf numFmtId="44" fontId="4" fillId="0" borderId="0" xfId="0" applyNumberFormat="1" applyFont="1"/>
    <xf numFmtId="0" fontId="4" fillId="0" borderId="1" xfId="0" quotePrefix="1" applyFont="1" applyBorder="1" applyAlignment="1">
      <alignment horizontal="center"/>
    </xf>
    <xf numFmtId="0" fontId="0" fillId="0" borderId="0" xfId="0" applyFont="1" applyAlignment="1">
      <alignment vertical="center"/>
    </xf>
    <xf numFmtId="0" fontId="0" fillId="0" borderId="0" xfId="0" applyFont="1" applyFill="1" applyAlignment="1">
      <alignment vertical="center"/>
    </xf>
    <xf numFmtId="0" fontId="0" fillId="0" borderId="0" xfId="0" applyFont="1"/>
    <xf numFmtId="0" fontId="10" fillId="0" borderId="0" xfId="0" applyFont="1" applyFill="1" applyAlignment="1">
      <alignment wrapText="1"/>
    </xf>
    <xf numFmtId="0" fontId="11" fillId="0" borderId="0" xfId="0" applyFont="1" applyFill="1"/>
    <xf numFmtId="167" fontId="11" fillId="0" borderId="0" xfId="0" applyNumberFormat="1" applyFont="1" applyFill="1"/>
    <xf numFmtId="0" fontId="11" fillId="0" borderId="0" xfId="0" applyFont="1" applyFill="1" applyAlignment="1">
      <alignment wrapText="1"/>
    </xf>
    <xf numFmtId="0" fontId="11" fillId="6" borderId="0" xfId="4" applyFont="1" applyFill="1" applyAlignment="1">
      <alignment horizontal="center"/>
    </xf>
    <xf numFmtId="167" fontId="11" fillId="6" borderId="0" xfId="0" applyNumberFormat="1" applyFont="1" applyFill="1"/>
    <xf numFmtId="0" fontId="11" fillId="0" borderId="0" xfId="0" applyFont="1" applyFill="1" applyBorder="1" applyAlignment="1">
      <alignment horizontal="center" wrapText="1"/>
    </xf>
    <xf numFmtId="0" fontId="13" fillId="0" borderId="1" xfId="0" applyFont="1" applyFill="1" applyBorder="1" applyAlignment="1">
      <alignment horizontal="center" wrapText="1"/>
    </xf>
    <xf numFmtId="0" fontId="13" fillId="0" borderId="1" xfId="0" applyFont="1" applyFill="1" applyBorder="1" applyAlignment="1">
      <alignment horizontal="center"/>
    </xf>
    <xf numFmtId="49" fontId="13" fillId="0" borderId="1" xfId="0" applyNumberFormat="1" applyFont="1" applyFill="1" applyBorder="1" applyAlignment="1">
      <alignment horizontal="center"/>
    </xf>
    <xf numFmtId="0" fontId="13" fillId="0" borderId="0" xfId="0" applyFont="1" applyFill="1"/>
    <xf numFmtId="0" fontId="13" fillId="0" borderId="3" xfId="0" applyFont="1" applyFill="1" applyBorder="1" applyAlignment="1">
      <alignment wrapText="1"/>
    </xf>
    <xf numFmtId="0" fontId="13" fillId="0" borderId="3" xfId="0" applyFont="1" applyFill="1" applyBorder="1"/>
    <xf numFmtId="167" fontId="13" fillId="0" borderId="3" xfId="0" applyNumberFormat="1" applyFont="1" applyFill="1" applyBorder="1"/>
    <xf numFmtId="0" fontId="13" fillId="0" borderId="0" xfId="0" applyFont="1" applyFill="1" applyAlignment="1">
      <alignment wrapText="1"/>
    </xf>
    <xf numFmtId="0" fontId="13" fillId="6" borderId="0" xfId="5" applyFont="1" applyFill="1" applyAlignment="1">
      <alignment horizontal="left"/>
    </xf>
    <xf numFmtId="167" fontId="13" fillId="6" borderId="0" xfId="0" applyNumberFormat="1" applyFont="1" applyFill="1" applyAlignment="1">
      <alignment horizontal="left"/>
    </xf>
    <xf numFmtId="0" fontId="13" fillId="0" borderId="0" xfId="0" applyFont="1" applyFill="1" applyAlignment="1">
      <alignment horizontal="left"/>
    </xf>
    <xf numFmtId="0" fontId="15" fillId="0" borderId="0" xfId="0" applyFont="1" applyFill="1" applyAlignment="1">
      <alignment horizontal="left" wrapText="1"/>
    </xf>
    <xf numFmtId="167" fontId="13" fillId="0" borderId="0" xfId="0" applyNumberFormat="1" applyFont="1" applyFill="1" applyAlignment="1">
      <alignment horizontal="left"/>
    </xf>
    <xf numFmtId="0" fontId="13" fillId="0" borderId="0" xfId="0" applyFont="1" applyFill="1" applyAlignment="1">
      <alignment horizontal="left" wrapText="1"/>
    </xf>
    <xf numFmtId="0" fontId="15" fillId="0" borderId="0" xfId="0" applyFont="1" applyFill="1" applyAlignment="1">
      <alignment wrapText="1"/>
    </xf>
    <xf numFmtId="167" fontId="11" fillId="0" borderId="0" xfId="0" applyNumberFormat="1" applyFont="1" applyFill="1" applyAlignment="1">
      <alignment wrapText="1"/>
    </xf>
    <xf numFmtId="167" fontId="13" fillId="0" borderId="0" xfId="0" applyNumberFormat="1" applyFont="1" applyFill="1"/>
    <xf numFmtId="0" fontId="11" fillId="6" borderId="0" xfId="6" applyFont="1" applyFill="1" applyAlignment="1">
      <alignment horizontal="center"/>
    </xf>
    <xf numFmtId="0" fontId="11" fillId="6" borderId="0" xfId="0" applyFont="1" applyFill="1" applyAlignment="1">
      <alignment horizontal="center"/>
    </xf>
    <xf numFmtId="0" fontId="9" fillId="0" borderId="0" xfId="0" applyFont="1" applyAlignment="1">
      <alignment horizontal="left"/>
    </xf>
    <xf numFmtId="0" fontId="16" fillId="0" borderId="0" xfId="0" applyFont="1"/>
    <xf numFmtId="0" fontId="9" fillId="0" borderId="0" xfId="0" quotePrefix="1" applyFont="1" applyAlignment="1">
      <alignment horizontal="center"/>
    </xf>
    <xf numFmtId="0" fontId="9" fillId="0" borderId="0" xfId="0" applyFont="1" applyAlignment="1">
      <alignment horizontal="center"/>
    </xf>
    <xf numFmtId="0" fontId="9" fillId="0" borderId="0" xfId="0" applyFont="1"/>
    <xf numFmtId="7" fontId="9" fillId="0" borderId="3" xfId="1" applyNumberFormat="1" applyFont="1" applyBorder="1" applyProtection="1"/>
    <xf numFmtId="7" fontId="9" fillId="0" borderId="0" xfId="1" applyNumberFormat="1" applyFont="1" applyBorder="1" applyProtection="1"/>
    <xf numFmtId="10" fontId="16" fillId="0" borderId="0" xfId="2" applyNumberFormat="1" applyFont="1" applyProtection="1"/>
    <xf numFmtId="165" fontId="16" fillId="0" borderId="0" xfId="3" applyNumberFormat="1" applyFont="1" applyProtection="1"/>
    <xf numFmtId="7" fontId="16" fillId="0" borderId="0" xfId="0" applyNumberFormat="1" applyFont="1"/>
    <xf numFmtId="7" fontId="16" fillId="0" borderId="0" xfId="1" applyNumberFormat="1" applyFont="1"/>
    <xf numFmtId="0" fontId="16" fillId="0" borderId="0" xfId="0" applyFont="1" applyFill="1"/>
    <xf numFmtId="0" fontId="9" fillId="0" borderId="0" xfId="0" applyFont="1" applyFill="1" applyAlignment="1">
      <alignment horizontal="center"/>
    </xf>
    <xf numFmtId="7" fontId="11" fillId="0" borderId="0" xfId="0" applyNumberFormat="1" applyFont="1" applyFill="1" applyBorder="1" applyProtection="1">
      <protection locked="0"/>
    </xf>
    <xf numFmtId="7" fontId="9" fillId="6" borderId="3" xfId="1" applyNumberFormat="1" applyFont="1" applyFill="1" applyBorder="1"/>
    <xf numFmtId="7" fontId="9" fillId="0" borderId="3" xfId="0" applyNumberFormat="1" applyFont="1" applyFill="1" applyBorder="1"/>
    <xf numFmtId="7" fontId="16" fillId="6" borderId="0" xfId="0" applyNumberFormat="1" applyFont="1" applyFill="1"/>
    <xf numFmtId="7" fontId="16" fillId="0" borderId="0" xfId="0" applyNumberFormat="1" applyFont="1" applyFill="1"/>
    <xf numFmtId="0" fontId="9" fillId="7" borderId="6" xfId="0" applyFont="1" applyFill="1" applyBorder="1"/>
    <xf numFmtId="7" fontId="9" fillId="7" borderId="7" xfId="0" applyNumberFormat="1" applyFont="1" applyFill="1" applyBorder="1"/>
    <xf numFmtId="166" fontId="16" fillId="0" borderId="0" xfId="0" applyNumberFormat="1" applyFont="1"/>
    <xf numFmtId="166" fontId="16" fillId="0" borderId="0" xfId="0" applyNumberFormat="1" applyFont="1" applyFill="1"/>
    <xf numFmtId="7" fontId="16" fillId="0" borderId="0" xfId="1" applyNumberFormat="1" applyFont="1" applyFill="1"/>
    <xf numFmtId="0" fontId="9" fillId="0" borderId="0" xfId="0" applyFont="1" applyFill="1"/>
    <xf numFmtId="7" fontId="9" fillId="0" borderId="0" xfId="1" applyNumberFormat="1" applyFont="1" applyFill="1"/>
    <xf numFmtId="0" fontId="0" fillId="0" borderId="0" xfId="0" applyFont="1" applyFill="1"/>
    <xf numFmtId="0" fontId="4" fillId="0" borderId="0" xfId="0" applyFont="1" applyAlignment="1">
      <alignment horizontal="center"/>
    </xf>
    <xf numFmtId="0" fontId="4" fillId="5" borderId="0" xfId="0" applyFont="1" applyFill="1" applyAlignment="1">
      <alignment vertical="center"/>
    </xf>
    <xf numFmtId="0" fontId="3" fillId="5"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7" fontId="3" fillId="0" borderId="0" xfId="1" applyNumberFormat="1" applyFont="1" applyAlignment="1">
      <alignment vertical="center"/>
    </xf>
    <xf numFmtId="7" fontId="3" fillId="0" borderId="2" xfId="1" applyNumberFormat="1" applyFont="1" applyBorder="1" applyAlignment="1">
      <alignment vertical="center"/>
    </xf>
    <xf numFmtId="0" fontId="4" fillId="0" borderId="0" xfId="0" applyFont="1" applyAlignment="1">
      <alignment vertical="center"/>
    </xf>
    <xf numFmtId="10" fontId="3" fillId="0" borderId="0" xfId="2" applyNumberFormat="1" applyFont="1" applyAlignment="1">
      <alignment vertical="center"/>
    </xf>
    <xf numFmtId="164" fontId="4" fillId="0" borderId="0" xfId="0" applyNumberFormat="1" applyFont="1" applyAlignment="1">
      <alignment vertical="center"/>
    </xf>
    <xf numFmtId="7" fontId="3" fillId="0" borderId="0" xfId="0" applyNumberFormat="1" applyFont="1" applyAlignment="1">
      <alignment vertical="center"/>
    </xf>
    <xf numFmtId="7" fontId="3" fillId="0" borderId="0" xfId="1" applyNumberFormat="1" applyFont="1"/>
    <xf numFmtId="7" fontId="3" fillId="0" borderId="2" xfId="1" applyNumberFormat="1" applyFont="1" applyBorder="1"/>
    <xf numFmtId="7" fontId="4" fillId="0" borderId="0" xfId="1" applyNumberFormat="1" applyFont="1"/>
    <xf numFmtId="7" fontId="3" fillId="0" borderId="0" xfId="0" applyNumberFormat="1" applyFont="1"/>
    <xf numFmtId="7" fontId="3" fillId="0" borderId="2" xfId="0" applyNumberFormat="1" applyFont="1" applyBorder="1"/>
    <xf numFmtId="7" fontId="4" fillId="0" borderId="0" xfId="0" applyNumberFormat="1" applyFont="1"/>
    <xf numFmtId="39" fontId="3" fillId="0" borderId="0" xfId="0" applyNumberFormat="1" applyFont="1"/>
    <xf numFmtId="167" fontId="16" fillId="0" borderId="0" xfId="0" applyNumberFormat="1" applyFont="1" applyFill="1" applyAlignment="1">
      <alignment wrapText="1"/>
    </xf>
    <xf numFmtId="167" fontId="11" fillId="0" borderId="0" xfId="0" applyNumberFormat="1" applyFont="1" applyFill="1" applyProtection="1">
      <protection locked="0"/>
    </xf>
    <xf numFmtId="7" fontId="16" fillId="6" borderId="0" xfId="1" applyNumberFormat="1" applyFont="1" applyFill="1" applyBorder="1" applyProtection="1"/>
    <xf numFmtId="166" fontId="16" fillId="5" borderId="4" xfId="0" applyNumberFormat="1" applyFont="1" applyFill="1" applyBorder="1" applyProtection="1"/>
    <xf numFmtId="0" fontId="4" fillId="0" borderId="0" xfId="0" applyFont="1" applyAlignment="1">
      <alignment horizontal="center"/>
    </xf>
    <xf numFmtId="0" fontId="12" fillId="6" borderId="0" xfId="4" applyFont="1" applyFill="1" applyAlignment="1">
      <alignment horizontal="left"/>
    </xf>
    <xf numFmtId="0" fontId="12" fillId="6" borderId="0" xfId="5" applyFont="1" applyFill="1" applyAlignment="1">
      <alignment horizontal="left"/>
    </xf>
    <xf numFmtId="0" fontId="12" fillId="6" borderId="0" xfId="6" applyFont="1" applyFill="1" applyAlignment="1">
      <alignment horizontal="left"/>
    </xf>
    <xf numFmtId="0" fontId="12" fillId="6" borderId="0" xfId="0" applyFont="1" applyFill="1" applyAlignment="1">
      <alignment horizontal="left"/>
    </xf>
    <xf numFmtId="0" fontId="4" fillId="0" borderId="0" xfId="0" applyFont="1" applyAlignment="1">
      <alignment horizontal="left"/>
    </xf>
    <xf numFmtId="0" fontId="10" fillId="0" borderId="5" xfId="0" applyFont="1" applyBorder="1" applyAlignment="1">
      <alignment horizontal="left" wrapText="1"/>
    </xf>
    <xf numFmtId="0" fontId="10" fillId="0" borderId="0" xfId="0" applyFont="1" applyAlignment="1">
      <alignment horizontal="left" wrapText="1"/>
    </xf>
  </cellXfs>
  <cellStyles count="7">
    <cellStyle name="Accent2" xfId="6" builtinId="33"/>
    <cellStyle name="Comma" xfId="3" builtinId="3"/>
    <cellStyle name="Currency" xfId="1" builtinId="4"/>
    <cellStyle name="Good" xfId="4" builtinId="26"/>
    <cellStyle name="Neutral" xfId="5" builtinId="28"/>
    <cellStyle name="Normal" xfId="0" builtinId="0"/>
    <cellStyle name="Percent" xfId="2" builtin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21</xdr:col>
      <xdr:colOff>19050</xdr:colOff>
      <xdr:row>69</xdr:row>
      <xdr:rowOff>82061</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8575" y="0"/>
          <a:ext cx="13325475" cy="12619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solidFill>
                <a:schemeClr val="dk1"/>
              </a:solidFill>
              <a:effectLst/>
              <a:latin typeface="+mn-lt"/>
              <a:ea typeface="+mn-ea"/>
              <a:cs typeface="+mn-cs"/>
            </a:rPr>
            <a:t>American Rescue Plan Act - Local Fiscal Recovery Funds</a:t>
          </a:r>
          <a:r>
            <a:rPr lang="en-US" sz="1200" b="1">
              <a:solidFill>
                <a:schemeClr val="dk1"/>
              </a:solidFill>
              <a:effectLst/>
              <a:latin typeface="+mn-lt"/>
              <a:ea typeface="+mn-ea"/>
              <a:cs typeface="+mn-cs"/>
            </a:rPr>
            <a:t> </a:t>
          </a:r>
          <a:r>
            <a:rPr lang="en-US" sz="1200" b="1" i="0">
              <a:solidFill>
                <a:schemeClr val="dk1"/>
              </a:solidFill>
              <a:effectLst/>
              <a:latin typeface="+mn-lt"/>
              <a:ea typeface="+mn-ea"/>
              <a:cs typeface="+mn-cs"/>
            </a:rPr>
            <a:t>Revenue Loss Calculator</a:t>
          </a:r>
          <a:r>
            <a:rPr lang="en-US" sz="1200" b="1">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The American Rescue Plan Act (ARPA) authorizes local governments to utilize their ARPA Local Fiscal Recovery Funds to replace lost revenue. Although many Wisconsin municipalities may</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think that they have not lost any revenue, "revenue loss" is defined much differently by the</a:t>
          </a:r>
          <a:r>
            <a:rPr lang="en-US" sz="1200" b="0" i="0" baseline="0">
              <a:solidFill>
                <a:schemeClr val="dk1"/>
              </a:solidFill>
              <a:effectLst/>
              <a:latin typeface="+mn-lt"/>
              <a:ea typeface="+mn-ea"/>
              <a:cs typeface="+mn-cs"/>
            </a:rPr>
            <a:t> U.S. Department of Treasury (Treasury)</a:t>
          </a:r>
          <a:r>
            <a:rPr lang="en-US" sz="1200" b="0" i="0">
              <a:solidFill>
                <a:schemeClr val="dk1"/>
              </a:solidFill>
              <a:effectLst/>
              <a:latin typeface="+mn-lt"/>
              <a:ea typeface="+mn-ea"/>
              <a:cs typeface="+mn-cs"/>
            </a:rPr>
            <a:t> than one might expect.  </a:t>
          </a:r>
          <a:endParaRPr lang="en-US" sz="1200">
            <a:effectLst/>
          </a:endParaRPr>
        </a:p>
        <a:p>
          <a:pPr eaLnBrk="1" fontAlgn="auto" latinLnBrk="0" hangingPunct="1"/>
          <a:endParaRPr lang="en-US" sz="1200" b="0" i="0" baseline="0">
            <a:solidFill>
              <a:schemeClr val="dk1"/>
            </a:solidFill>
            <a:effectLst/>
            <a:latin typeface="+mn-lt"/>
            <a:ea typeface="+mn-ea"/>
            <a:cs typeface="+mn-cs"/>
          </a:endParaRPr>
        </a:p>
        <a:p>
          <a:pPr eaLnBrk="1" fontAlgn="auto" latinLnBrk="0" hangingPunct="1"/>
          <a:r>
            <a:rPr lang="en-US" sz="1200" b="0" i="0" baseline="0">
              <a:solidFill>
                <a:schemeClr val="dk1"/>
              </a:solidFill>
              <a:effectLst/>
              <a:latin typeface="+mn-lt"/>
              <a:ea typeface="+mn-ea"/>
              <a:cs typeface="+mn-cs"/>
            </a:rPr>
            <a:t>The purpose of this workbook is to demonstrate how to calculate your municipality's revenue loss, as it may impact how your community chooses to strategically use its ARPA funds.  </a:t>
          </a:r>
          <a:r>
            <a:rPr lang="en-US" sz="1200" b="0" i="0">
              <a:solidFill>
                <a:schemeClr val="dk1"/>
              </a:solidFill>
              <a:effectLst/>
              <a:latin typeface="+mn-lt"/>
              <a:ea typeface="+mn-ea"/>
              <a:cs typeface="+mn-cs"/>
            </a:rPr>
            <a:t>ARPA funds that are used to replace lost revenue can</a:t>
          </a:r>
          <a:r>
            <a:rPr lang="en-US" sz="1200" b="0" i="0" baseline="0">
              <a:solidFill>
                <a:schemeClr val="dk1"/>
              </a:solidFill>
              <a:effectLst/>
              <a:latin typeface="+mn-lt"/>
              <a:ea typeface="+mn-ea"/>
              <a:cs typeface="+mn-cs"/>
            </a:rPr>
            <a:t> invest in</a:t>
          </a:r>
          <a:r>
            <a:rPr lang="en-US" sz="1200" b="0" i="0">
              <a:solidFill>
                <a:schemeClr val="dk1"/>
              </a:solidFill>
              <a:effectLst/>
              <a:latin typeface="+mn-lt"/>
              <a:ea typeface="+mn-ea"/>
              <a:cs typeface="+mn-cs"/>
            </a:rPr>
            <a:t> a broad array of government services. Some of the examples that the Interim Final Rule references are infrastructure (including roads) and public health/safety expenses.  </a:t>
          </a:r>
          <a:r>
            <a:rPr lang="en-US" sz="1200">
              <a:solidFill>
                <a:schemeClr val="dk1"/>
              </a:solidFill>
              <a:effectLst/>
              <a:latin typeface="+mn-lt"/>
              <a:ea typeface="+mn-ea"/>
              <a:cs typeface="+mn-cs"/>
            </a:rPr>
            <a:t> </a:t>
          </a:r>
          <a:endParaRPr lang="en-US" sz="1200">
            <a:effectLst/>
          </a:endParaRPr>
        </a:p>
        <a:p>
          <a:endParaRPr lang="en-US" sz="1200" b="0" i="0">
            <a:solidFill>
              <a:schemeClr val="dk1"/>
            </a:solidFill>
            <a:effectLst/>
            <a:latin typeface="+mn-lt"/>
            <a:ea typeface="+mn-ea"/>
            <a:cs typeface="+mn-cs"/>
          </a:endParaRPr>
        </a:p>
        <a:p>
          <a:r>
            <a:rPr lang="en-US" sz="1200" b="0" i="0">
              <a:solidFill>
                <a:schemeClr val="dk1"/>
              </a:solidFill>
              <a:effectLst/>
              <a:latin typeface="+mn-lt"/>
              <a:ea typeface="+mn-ea"/>
              <a:cs typeface="+mn-cs"/>
            </a:rPr>
            <a:t>To calculate lost revenue, your community must compare:  </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Actual Revenue - </a:t>
          </a:r>
          <a:r>
            <a:rPr lang="en-US" sz="1200" b="0" i="0">
              <a:solidFill>
                <a:schemeClr val="dk1"/>
              </a:solidFill>
              <a:effectLst/>
              <a:latin typeface="+mn-lt"/>
              <a:ea typeface="+mn-ea"/>
              <a:cs typeface="+mn-cs"/>
            </a:rPr>
            <a:t>The revenue for the year you are performing the calculation.</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Counterfactual Revenue</a:t>
          </a:r>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a:t>
          </a:r>
          <a:r>
            <a:rPr lang="en-US" sz="1200" b="0" i="0">
              <a:solidFill>
                <a:schemeClr val="dk1"/>
              </a:solidFill>
              <a:effectLst/>
              <a:latin typeface="+mn-lt"/>
              <a:ea typeface="+mn-ea"/>
              <a:cs typeface="+mn-cs"/>
            </a:rPr>
            <a:t> An estimate of the revenue that your community would have received for the year you are performing the calculation had the pandemic not occurred. The estimate is based on a formula summarized below and detailed within this workbook.</a:t>
          </a:r>
          <a:r>
            <a:rPr lang="en-US" sz="1200">
              <a:solidFill>
                <a:schemeClr val="dk1"/>
              </a:solidFill>
              <a:effectLst/>
              <a:latin typeface="+mn-lt"/>
              <a:ea typeface="+mn-ea"/>
              <a:cs typeface="+mn-cs"/>
            </a:rPr>
            <a:t> </a:t>
          </a:r>
        </a:p>
        <a:p>
          <a:endParaRPr lang="en-US" sz="1200">
            <a:effectLst/>
          </a:endParaRPr>
        </a:p>
        <a:p>
          <a:r>
            <a:rPr lang="en-US" sz="1200" b="0" i="0">
              <a:solidFill>
                <a:schemeClr val="dk1"/>
              </a:solidFill>
              <a:effectLst/>
              <a:latin typeface="+mn-lt"/>
              <a:ea typeface="+mn-ea"/>
              <a:cs typeface="+mn-cs"/>
            </a:rPr>
            <a:t>In other words, you are comparing what actually happened (actual revenue) to an estimate of what would have happened if the pandemic had not taken place (counterfactual revenue). Any difference between these two numbers is presumed to be revenue that was lost due to COVID-19. Your community will not have to demonstrate that the loss was directly related to COVID-19. Treasury is making this presumption to eliminate any administrative burden.</a:t>
          </a:r>
        </a:p>
        <a:p>
          <a:r>
            <a:rPr lang="en-US" sz="1200" b="0" i="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To calculate your </a:t>
          </a:r>
          <a:r>
            <a:rPr lang="en-US" sz="1200" b="0" i="0" u="sng">
              <a:solidFill>
                <a:schemeClr val="dk1"/>
              </a:solidFill>
              <a:effectLst/>
              <a:latin typeface="+mn-lt"/>
              <a:ea typeface="+mn-ea"/>
              <a:cs typeface="+mn-cs"/>
            </a:rPr>
            <a:t>Actual Revenue</a:t>
          </a:r>
          <a:r>
            <a:rPr lang="en-US" sz="1200" b="0" i="0">
              <a:solidFill>
                <a:schemeClr val="dk1"/>
              </a:solidFill>
              <a:effectLst/>
              <a:latin typeface="+mn-lt"/>
              <a:ea typeface="+mn-ea"/>
              <a:cs typeface="+mn-cs"/>
            </a:rPr>
            <a:t> and </a:t>
          </a:r>
          <a:r>
            <a:rPr lang="en-US" sz="1200" b="0" i="0" u="sng">
              <a:solidFill>
                <a:schemeClr val="dk1"/>
              </a:solidFill>
              <a:effectLst/>
              <a:latin typeface="+mn-lt"/>
              <a:ea typeface="+mn-ea"/>
              <a:cs typeface="+mn-cs"/>
            </a:rPr>
            <a:t>Counterfactual Revenue</a:t>
          </a:r>
          <a:r>
            <a:rPr lang="en-US" sz="1200" b="0" i="0">
              <a:solidFill>
                <a:schemeClr val="dk1"/>
              </a:solidFill>
              <a:effectLst/>
              <a:latin typeface="+mn-lt"/>
              <a:ea typeface="+mn-ea"/>
              <a:cs typeface="+mn-cs"/>
            </a:rPr>
            <a:t>, you will need to be familiar with the federal government's definition of General Revenue. Treasury notes in its Interim Final Rule that "In calculating revenue, recipients should sum across all revenue streams covered as general revenue" (p. 54 of Interim Final Rule). Treasury's definition of general revenue includes "revenues collected by a recipient and generated from its underlying economy and would capture a range of different types of tax revenues, as well as other types of revenue that are available to support government services."</a:t>
          </a:r>
        </a:p>
        <a:p>
          <a:r>
            <a:rPr lang="en-US" sz="1200" b="0" i="0">
              <a:solidFill>
                <a:schemeClr val="dk1"/>
              </a:solidFill>
              <a:effectLst/>
              <a:latin typeface="+mn-lt"/>
              <a:ea typeface="+mn-ea"/>
              <a:cs typeface="+mn-cs"/>
            </a:rPr>
            <a:t>  </a:t>
          </a:r>
          <a:endParaRPr lang="en-US" sz="1200">
            <a:effectLst/>
          </a:endParaRPr>
        </a:p>
        <a:p>
          <a:r>
            <a:rPr lang="en-US" sz="1200" b="1" i="0">
              <a:solidFill>
                <a:schemeClr val="dk1"/>
              </a:solidFill>
              <a:effectLst/>
              <a:latin typeface="+mn-lt"/>
              <a:ea typeface="+mn-ea"/>
              <a:cs typeface="+mn-cs"/>
            </a:rPr>
            <a:t>General revenue contains the following primary items:</a:t>
          </a:r>
          <a:r>
            <a:rPr lang="en-US" sz="1200" b="1">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Taxes - </a:t>
          </a:r>
          <a:r>
            <a:rPr lang="en-US" sz="1200" b="0" i="0">
              <a:solidFill>
                <a:schemeClr val="dk1"/>
              </a:solidFill>
              <a:effectLst/>
              <a:latin typeface="+mn-lt"/>
              <a:ea typeface="+mn-ea"/>
              <a:cs typeface="+mn-cs"/>
            </a:rPr>
            <a:t>including your property taxes and other applicable taxes depending on your community (e.g., room tax)</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Intergovernmental Revenue - </a:t>
          </a:r>
          <a:r>
            <a:rPr lang="en-US" sz="1200" b="0" i="0">
              <a:solidFill>
                <a:schemeClr val="dk1"/>
              </a:solidFill>
              <a:effectLst/>
              <a:latin typeface="+mn-lt"/>
              <a:ea typeface="+mn-ea"/>
              <a:cs typeface="+mn-cs"/>
            </a:rPr>
            <a:t>received from other governments, including cities, towns, villages, counties, and the state (e.g., grants, shared revenue, and general transportation aid). It </a:t>
          </a:r>
          <a:r>
            <a:rPr lang="en-US" sz="1200" b="0" i="0" u="sng">
              <a:solidFill>
                <a:schemeClr val="dk1"/>
              </a:solidFill>
              <a:effectLst/>
              <a:latin typeface="+mn-lt"/>
              <a:ea typeface="+mn-ea"/>
              <a:cs typeface="+mn-cs"/>
            </a:rPr>
            <a:t>does not </a:t>
          </a:r>
          <a:r>
            <a:rPr lang="en-US" sz="1200" b="0" i="0">
              <a:solidFill>
                <a:schemeClr val="dk1"/>
              </a:solidFill>
              <a:effectLst/>
              <a:latin typeface="+mn-lt"/>
              <a:ea typeface="+mn-ea"/>
              <a:cs typeface="+mn-cs"/>
            </a:rPr>
            <a:t>include funding from the federal government.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Current Charges - </a:t>
          </a:r>
          <a:r>
            <a:rPr lang="en-US" sz="1200" b="0" i="0">
              <a:solidFill>
                <a:schemeClr val="dk1"/>
              </a:solidFill>
              <a:effectLst/>
              <a:latin typeface="+mn-lt"/>
              <a:ea typeface="+mn-ea"/>
              <a:cs typeface="+mn-cs"/>
            </a:rPr>
            <a:t>Charges imposed for providing services or for the sale of products in connection with general government activities. Note:</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Utility service charges are excluded.</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Miscellaneous General Revenue - </a:t>
          </a:r>
          <a:r>
            <a:rPr lang="en-US" sz="1200" b="0" i="0">
              <a:solidFill>
                <a:schemeClr val="dk1"/>
              </a:solidFill>
              <a:effectLst/>
              <a:latin typeface="+mn-lt"/>
              <a:ea typeface="+mn-ea"/>
              <a:cs typeface="+mn-cs"/>
            </a:rPr>
            <a:t>All other government revenue from their own sources. Revenue from liquor stores, utilities, and social insurance trust revenue are excluded. Note:</a:t>
          </a:r>
          <a:r>
            <a:rPr lang="en-US" sz="1200" b="0" i="0" baseline="0">
              <a:solidFill>
                <a:schemeClr val="dk1"/>
              </a:solidFill>
              <a:effectLst/>
              <a:latin typeface="+mn-lt"/>
              <a:ea typeface="+mn-ea"/>
              <a:cs typeface="+mn-cs"/>
            </a:rPr>
            <a:t> L</a:t>
          </a:r>
          <a:r>
            <a:rPr lang="en-US" sz="1200" b="0" i="0">
              <a:solidFill>
                <a:schemeClr val="dk1"/>
              </a:solidFill>
              <a:effectLst/>
              <a:latin typeface="+mn-lt"/>
              <a:ea typeface="+mn-ea"/>
              <a:cs typeface="+mn-cs"/>
            </a:rPr>
            <a:t>iquor store revenue comprises only receipts from sales and associated services or products of liquor stores owned and operated by state and local governments. Liquor license revenue would be considered general revenue.  </a:t>
          </a:r>
          <a:r>
            <a:rPr lang="en-US" sz="1200">
              <a:solidFill>
                <a:schemeClr val="dk1"/>
              </a:solidFill>
              <a:effectLst/>
              <a:latin typeface="+mn-lt"/>
              <a:ea typeface="+mn-ea"/>
              <a:cs typeface="+mn-cs"/>
            </a:rPr>
            <a:t> </a:t>
          </a:r>
          <a:endParaRPr lang="en-US" sz="1200">
            <a:effectLst/>
          </a:endParaRPr>
        </a:p>
        <a:p>
          <a:endParaRPr lang="en-US" sz="1200" b="0" i="0">
            <a:solidFill>
              <a:schemeClr val="dk1"/>
            </a:solidFill>
            <a:effectLst/>
            <a:latin typeface="+mn-lt"/>
            <a:ea typeface="+mn-ea"/>
            <a:cs typeface="+mn-cs"/>
          </a:endParaRPr>
        </a:p>
        <a:p>
          <a:r>
            <a:rPr lang="en-US" sz="1200" b="0" i="0">
              <a:solidFill>
                <a:schemeClr val="dk1"/>
              </a:solidFill>
              <a:effectLst/>
              <a:latin typeface="+mn-lt"/>
              <a:ea typeface="+mn-ea"/>
              <a:cs typeface="+mn-cs"/>
            </a:rPr>
            <a:t>Some revenues are specifically </a:t>
          </a:r>
          <a:r>
            <a:rPr lang="en-US" sz="1200" b="1" i="0">
              <a:solidFill>
                <a:schemeClr val="dk1"/>
              </a:solidFill>
              <a:effectLst/>
              <a:latin typeface="+mn-lt"/>
              <a:ea typeface="+mn-ea"/>
              <a:cs typeface="+mn-cs"/>
            </a:rPr>
            <a:t>excluded</a:t>
          </a:r>
          <a:r>
            <a:rPr lang="en-US" sz="1200" b="0" i="0">
              <a:solidFill>
                <a:schemeClr val="dk1"/>
              </a:solidFill>
              <a:effectLst/>
              <a:latin typeface="+mn-lt"/>
              <a:ea typeface="+mn-ea"/>
              <a:cs typeface="+mn-cs"/>
            </a:rPr>
            <a:t> from the calculation,</a:t>
          </a:r>
          <a:r>
            <a:rPr lang="en-US" sz="1200" b="0" i="0" baseline="0">
              <a:solidFill>
                <a:schemeClr val="dk1"/>
              </a:solidFill>
              <a:effectLst/>
              <a:latin typeface="+mn-lt"/>
              <a:ea typeface="+mn-ea"/>
              <a:cs typeface="+mn-cs"/>
            </a:rPr>
            <a:t> such as those fr</a:t>
          </a:r>
          <a:r>
            <a:rPr lang="en-US" sz="1200" b="0" i="0">
              <a:solidFill>
                <a:schemeClr val="dk1"/>
              </a:solidFill>
              <a:effectLst/>
              <a:latin typeface="+mn-lt"/>
              <a:ea typeface="+mn-ea"/>
              <a:cs typeface="+mn-cs"/>
            </a:rPr>
            <a:t>om utilities (e.g., gas, electric, water, and transit), retirement or other insurance trusts, refunds or other correcting transactions, debt issuance, and sales of investments. All federal aid is excluded from revenues, including any federal COVID aid distributed to municipalities by the state.</a:t>
          </a:r>
        </a:p>
        <a:p>
          <a:r>
            <a:rPr lang="en-US" sz="1200" b="0" i="0">
              <a:solidFill>
                <a:schemeClr val="dk1"/>
              </a:solidFill>
              <a:effectLst/>
              <a:latin typeface="+mn-lt"/>
              <a:ea typeface="+mn-ea"/>
              <a:cs typeface="+mn-cs"/>
            </a:rPr>
            <a:t> </a:t>
          </a:r>
          <a:r>
            <a:rPr lang="en-US" sz="1200" b="0" i="1">
              <a:solidFill>
                <a:schemeClr val="dk1"/>
              </a:solidFill>
              <a:effectLst/>
              <a:latin typeface="+mn-lt"/>
              <a:ea typeface="+mn-ea"/>
              <a:cs typeface="+mn-cs"/>
            </a:rPr>
            <a:t> </a:t>
          </a:r>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 </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When your community is determining your actual revenue and counterfactual revenue, we recommend you review the Interim Final Rule (pages 51 - 61 including the footnotes),</a:t>
          </a:r>
          <a:r>
            <a:rPr lang="en-US" sz="1200" b="0" i="0" baseline="0">
              <a:solidFill>
                <a:schemeClr val="dk1"/>
              </a:solidFill>
              <a:effectLst/>
              <a:latin typeface="+mn-lt"/>
              <a:ea typeface="+mn-ea"/>
              <a:cs typeface="+mn-cs"/>
            </a:rPr>
            <a:t> as well as review </a:t>
          </a:r>
          <a:r>
            <a:rPr lang="en-US" sz="1200" b="0" i="0">
              <a:solidFill>
                <a:schemeClr val="dk1"/>
              </a:solidFill>
              <a:effectLst/>
              <a:latin typeface="+mn-lt"/>
              <a:ea typeface="+mn-ea"/>
              <a:cs typeface="+mn-cs"/>
            </a:rPr>
            <a:t>the federal government's definition of general revenue in Chapter 4 of the U.S. Census Bureau Government Finance and Employment Classification Manual (with special emphasis on pages 4-3 to 4-8).</a:t>
          </a:r>
        </a:p>
        <a:p>
          <a:r>
            <a:rPr lang="en-US" sz="1200" b="0" i="0">
              <a:solidFill>
                <a:schemeClr val="dk1"/>
              </a:solidFill>
              <a:effectLst/>
              <a:latin typeface="+mn-lt"/>
              <a:ea typeface="+mn-ea"/>
              <a:cs typeface="+mn-cs"/>
            </a:rPr>
            <a:t>  </a:t>
          </a:r>
          <a:endParaRPr lang="en-US" sz="1200">
            <a:effectLst/>
          </a:endParaRPr>
        </a:p>
        <a:p>
          <a:r>
            <a:rPr lang="en-US" sz="1200" b="1" i="0">
              <a:solidFill>
                <a:schemeClr val="dk1"/>
              </a:solidFill>
              <a:effectLst/>
              <a:latin typeface="+mn-lt"/>
              <a:ea typeface="+mn-ea"/>
              <a:cs typeface="+mn-cs"/>
            </a:rPr>
            <a:t>Resources</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Treasury</a:t>
          </a:r>
          <a:r>
            <a:rPr lang="en-US" sz="1200" b="1" i="0" baseline="0">
              <a:solidFill>
                <a:schemeClr val="dk1"/>
              </a:solidFill>
              <a:effectLst/>
              <a:latin typeface="+mn-lt"/>
              <a:ea typeface="+mn-ea"/>
              <a:cs typeface="+mn-cs"/>
            </a:rPr>
            <a:t> Interim Final Rule - </a:t>
          </a:r>
          <a:r>
            <a:rPr lang="en-US" sz="1200" b="0" i="0" baseline="0">
              <a:solidFill>
                <a:schemeClr val="dk1"/>
              </a:solidFill>
              <a:effectLst/>
              <a:latin typeface="+mn-lt"/>
              <a:ea typeface="+mn-ea"/>
              <a:cs typeface="+mn-cs"/>
            </a:rPr>
            <a:t>https://www.govinfo.gov/content/pkg/FR-2021-05-17/pdf/2021-10283.pdf</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U.S. Census Bureau Government Finance and Employment Classification Manual -</a:t>
          </a:r>
          <a:r>
            <a:rPr lang="en-US" sz="1200" b="1"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https://www2.census.gov/govs/class/classfull.pdf</a:t>
          </a:r>
        </a:p>
        <a:p>
          <a:endParaRPr lang="en-US" sz="1200">
            <a:effectLst/>
          </a:endParaRPr>
        </a:p>
        <a:p>
          <a:r>
            <a:rPr lang="en-US" sz="1200" b="0" i="0">
              <a:solidFill>
                <a:schemeClr val="dk1"/>
              </a:solidFill>
              <a:effectLst/>
              <a:latin typeface="+mn-lt"/>
              <a:ea typeface="+mn-ea"/>
              <a:cs typeface="+mn-cs"/>
            </a:rPr>
            <a:t>The</a:t>
          </a:r>
          <a:r>
            <a:rPr lang="en-US" sz="1200" b="0" i="0" baseline="0">
              <a:solidFill>
                <a:schemeClr val="dk1"/>
              </a:solidFill>
              <a:effectLst/>
              <a:latin typeface="+mn-lt"/>
              <a:ea typeface="+mn-ea"/>
              <a:cs typeface="+mn-cs"/>
            </a:rPr>
            <a:t> information provided in this workbook should not be </a:t>
          </a:r>
          <a:r>
            <a:rPr lang="en-US" sz="1200" b="0" i="0">
              <a:solidFill>
                <a:schemeClr val="dk1"/>
              </a:solidFill>
              <a:effectLst/>
              <a:latin typeface="+mn-lt"/>
              <a:ea typeface="+mn-ea"/>
              <a:cs typeface="+mn-cs"/>
            </a:rPr>
            <a:t>considered legal, accounting, etc., advice. Each</a:t>
          </a:r>
          <a:r>
            <a:rPr lang="en-US" sz="1200" b="0" i="0" baseline="0">
              <a:solidFill>
                <a:schemeClr val="dk1"/>
              </a:solidFill>
              <a:effectLst/>
              <a:latin typeface="+mn-lt"/>
              <a:ea typeface="+mn-ea"/>
              <a:cs typeface="+mn-cs"/>
            </a:rPr>
            <a:t> individual local government has the responsibility of final interpretations and decision-making. </a:t>
          </a:r>
          <a:endParaRPr lang="en-US" sz="1200">
            <a:effectLst/>
          </a:endParaRPr>
        </a:p>
        <a:p>
          <a:r>
            <a:rPr lang="en-US" sz="1200" b="0" i="0">
              <a:solidFill>
                <a:schemeClr val="dk1"/>
              </a:solidFill>
              <a:effectLst/>
              <a:latin typeface="+mn-lt"/>
              <a:ea typeface="+mn-ea"/>
              <a:cs typeface="+mn-cs"/>
            </a:rPr>
            <a:t>This workbook will provide</a:t>
          </a:r>
          <a:r>
            <a:rPr lang="en-US" sz="1200" b="0" i="0" baseline="0">
              <a:solidFill>
                <a:schemeClr val="dk1"/>
              </a:solidFill>
              <a:effectLst/>
              <a:latin typeface="+mn-lt"/>
              <a:ea typeface="+mn-ea"/>
              <a:cs typeface="+mn-cs"/>
            </a:rPr>
            <a:t> an explanation of counterfactual revenues, and a brief example and calculator to be used to calculate revenue loss for the year 2020.</a:t>
          </a:r>
        </a:p>
        <a:p>
          <a:endParaRPr lang="en-US" sz="1200">
            <a:effectLst/>
          </a:endParaRPr>
        </a:p>
        <a:p>
          <a:r>
            <a:rPr lang="en-US" sz="1200" b="1" i="0">
              <a:solidFill>
                <a:schemeClr val="dk1"/>
              </a:solidFill>
              <a:effectLst/>
              <a:latin typeface="+mn-lt"/>
              <a:ea typeface="+mn-ea"/>
              <a:cs typeface="+mn-cs"/>
            </a:rPr>
            <a:t>Note:</a:t>
          </a:r>
          <a:r>
            <a:rPr lang="en-US" sz="1200" b="1"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Y</a:t>
          </a:r>
          <a:r>
            <a:rPr lang="en-US" sz="1200" b="0" i="0">
              <a:solidFill>
                <a:schemeClr val="dk1"/>
              </a:solidFill>
              <a:effectLst/>
              <a:latin typeface="+mn-lt"/>
              <a:ea typeface="+mn-ea"/>
              <a:cs typeface="+mn-cs"/>
            </a:rPr>
            <a:t>our community will have to perform this calculation</a:t>
          </a:r>
          <a:r>
            <a:rPr lang="en-US" sz="1200" b="0" i="0" baseline="0">
              <a:solidFill>
                <a:schemeClr val="dk1"/>
              </a:solidFill>
              <a:effectLst/>
              <a:latin typeface="+mn-lt"/>
              <a:ea typeface="+mn-ea"/>
              <a:cs typeface="+mn-cs"/>
            </a:rPr>
            <a:t> at </a:t>
          </a:r>
          <a:r>
            <a:rPr lang="en-US" sz="1200" b="0" i="0">
              <a:solidFill>
                <a:schemeClr val="dk1"/>
              </a:solidFill>
              <a:effectLst/>
              <a:latin typeface="+mn-lt"/>
              <a:ea typeface="+mn-ea"/>
              <a:cs typeface="+mn-cs"/>
            </a:rPr>
            <a:t>four points in time:</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2020</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2021</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2022</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2023</a:t>
          </a:r>
          <a:r>
            <a:rPr lang="en-US" sz="1200">
              <a:solidFill>
                <a:schemeClr val="dk1"/>
              </a:solidFill>
              <a:effectLst/>
              <a:latin typeface="+mn-lt"/>
              <a:ea typeface="+mn-ea"/>
              <a:cs typeface="+mn-cs"/>
            </a:rPr>
            <a:t> </a:t>
          </a:r>
        </a:p>
        <a:p>
          <a:endParaRPr lang="en-US" sz="1200">
            <a:effectLst/>
          </a:endParaRPr>
        </a:p>
        <a:p>
          <a:r>
            <a:rPr lang="en-US" sz="1200" b="0" i="0" baseline="0">
              <a:solidFill>
                <a:schemeClr val="dk1"/>
              </a:solidFill>
              <a:effectLst/>
              <a:latin typeface="+mn-lt"/>
              <a:ea typeface="+mn-ea"/>
              <a:cs typeface="+mn-cs"/>
            </a:rPr>
            <a:t>For additional information, co</a:t>
          </a:r>
          <a:r>
            <a:rPr lang="en-US" sz="1200" b="0" i="0">
              <a:solidFill>
                <a:schemeClr val="dk1"/>
              </a:solidFill>
              <a:effectLst/>
              <a:latin typeface="+mn-lt"/>
              <a:ea typeface="+mn-ea"/>
              <a:cs typeface="+mn-cs"/>
            </a:rPr>
            <a:t>ntinue</a:t>
          </a:r>
          <a:r>
            <a:rPr lang="en-US" sz="1200" b="0" i="0" baseline="0">
              <a:solidFill>
                <a:schemeClr val="dk1"/>
              </a:solidFill>
              <a:effectLst/>
              <a:latin typeface="+mn-lt"/>
              <a:ea typeface="+mn-ea"/>
              <a:cs typeface="+mn-cs"/>
            </a:rPr>
            <a:t> through each tab of this workbook in order.  Tabs are listed on the bottom ribbon of the workbook and can be accessed by placing your cursor on the tab and left clicking.   </a:t>
          </a:r>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200" b="0" i="0">
              <a:solidFill>
                <a:schemeClr val="dk1"/>
              </a:solidFill>
              <a:effectLst/>
              <a:latin typeface="+mn-lt"/>
              <a:ea typeface="+mn-ea"/>
              <a:cs typeface="+mn-cs"/>
            </a:rPr>
            <a:t>You</a:t>
          </a:r>
          <a:r>
            <a:rPr lang="en-US" sz="1200" b="0" i="0" baseline="0">
              <a:solidFill>
                <a:schemeClr val="dk1"/>
              </a:solidFill>
              <a:effectLst/>
              <a:latin typeface="+mn-lt"/>
              <a:ea typeface="+mn-ea"/>
              <a:cs typeface="+mn-cs"/>
            </a:rPr>
            <a:t> can scroll left and right on a worksheet page by using the bar or arrows on the bottom right.</a:t>
          </a:r>
          <a:endParaRPr lang="en-US" sz="1200" b="0"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Tab</a:t>
          </a:r>
          <a:r>
            <a:rPr lang="en-US" sz="1200" b="1" i="0" baseline="0">
              <a:solidFill>
                <a:schemeClr val="dk1"/>
              </a:solidFill>
              <a:effectLst/>
              <a:latin typeface="+mn-lt"/>
              <a:ea typeface="+mn-ea"/>
              <a:cs typeface="+mn-cs"/>
            </a:rPr>
            <a:t> Directory:</a:t>
          </a:r>
        </a:p>
        <a:p>
          <a:r>
            <a:rPr lang="en-US" sz="1200" b="0" i="0" baseline="0">
              <a:solidFill>
                <a:schemeClr val="dk1"/>
              </a:solidFill>
              <a:effectLst/>
              <a:latin typeface="+mn-lt"/>
              <a:ea typeface="+mn-ea"/>
              <a:cs typeface="+mn-cs"/>
            </a:rPr>
            <a:t>COUNTERFACTUAL REV EXPLAINED: This tab explains how to make the counterfactual revenue calculation.</a:t>
          </a:r>
        </a:p>
        <a:p>
          <a:r>
            <a:rPr lang="en-US" sz="1200" b="0" i="0" baseline="0">
              <a:solidFill>
                <a:schemeClr val="dk1"/>
              </a:solidFill>
              <a:effectLst/>
              <a:latin typeface="+mn-lt"/>
              <a:ea typeface="+mn-ea"/>
              <a:cs typeface="+mn-cs"/>
            </a:rPr>
            <a:t>EXAMPLE STEP 1:  This tab illustrates how a hypothetical commmunity calculated their general revenue.  This is the first step to take.</a:t>
          </a:r>
        </a:p>
        <a:p>
          <a:r>
            <a:rPr lang="en-US" sz="1200" b="0" i="0" baseline="0">
              <a:solidFill>
                <a:schemeClr val="dk1"/>
              </a:solidFill>
              <a:effectLst/>
              <a:latin typeface="+mn-lt"/>
              <a:ea typeface="+mn-ea"/>
              <a:cs typeface="+mn-cs"/>
            </a:rPr>
            <a:t>EXAMPLE STEP 2:  This tab illustrates how a hypothetical community calculated their counterfactual revenue.  This is the second step to take.</a:t>
          </a:r>
        </a:p>
        <a:p>
          <a:r>
            <a:rPr lang="en-US" sz="1200" b="0" i="0" baseline="0">
              <a:solidFill>
                <a:schemeClr val="dk1"/>
              </a:solidFill>
              <a:effectLst/>
              <a:latin typeface="+mn-lt"/>
              <a:ea typeface="+mn-ea"/>
              <a:cs typeface="+mn-cs"/>
            </a:rPr>
            <a:t>EXAMPLE STEP 3:  This tab illustrates how a hypothetical community compared their general revenue to the counterfactual revenue, thus producing the amount of lost revenue.  This is the third step to take.</a:t>
          </a:r>
        </a:p>
        <a:p>
          <a:r>
            <a:rPr lang="en-US" sz="1200" b="0" i="0" baseline="0">
              <a:solidFill>
                <a:schemeClr val="dk1"/>
              </a:solidFill>
              <a:effectLst/>
              <a:latin typeface="+mn-lt"/>
              <a:ea typeface="+mn-ea"/>
              <a:cs typeface="+mn-cs"/>
            </a:rPr>
            <a:t>EXAMPLE STEP 4:  This tab illustrates how a hypothetical community projected their lost revenue for 2020 through 2023.  This is a final and optional step.</a:t>
          </a:r>
        </a:p>
        <a:p>
          <a:r>
            <a:rPr lang="en-US" sz="1200" b="0" i="0" baseline="0">
              <a:solidFill>
                <a:schemeClr val="dk1"/>
              </a:solidFill>
              <a:effectLst/>
              <a:latin typeface="+mn-lt"/>
              <a:ea typeface="+mn-ea"/>
              <a:cs typeface="+mn-cs"/>
            </a:rPr>
            <a:t>EXAMPLE COMPOSITE:  This tab includes EXAMPLE STEPS 1 through 4 in one location if you prefer to view it that way.</a:t>
          </a:r>
        </a:p>
        <a:p>
          <a:r>
            <a:rPr lang="en-US" sz="1200" b="0" i="0" baseline="0">
              <a:solidFill>
                <a:schemeClr val="dk1"/>
              </a:solidFill>
              <a:effectLst/>
              <a:latin typeface="+mn-lt"/>
              <a:ea typeface="+mn-ea"/>
              <a:cs typeface="+mn-cs"/>
            </a:rPr>
            <a:t>ENTER YOUR DATA: Enter your community's data from your Municipal Financial Reports for 2016 through 2020.  Items excluded from the analysis and special instructions are noted.</a:t>
          </a:r>
        </a:p>
        <a:p>
          <a:r>
            <a:rPr lang="en-US" sz="1200" b="0" i="0" baseline="0">
              <a:solidFill>
                <a:schemeClr val="dk1"/>
              </a:solidFill>
              <a:effectLst/>
              <a:latin typeface="+mn-lt"/>
              <a:ea typeface="+mn-ea"/>
              <a:cs typeface="+mn-cs"/>
            </a:rPr>
            <a:t>CALCULATION SUMMARY: Your community's revenue loss for 2020 is automatically calculated and included here.  You can also use this page to make reasonable estimates of revenue loss for 2021-2023.</a:t>
          </a:r>
        </a:p>
      </xdr:txBody>
    </xdr:sp>
    <xdr:clientData/>
  </xdr:twoCellAnchor>
  <xdr:twoCellAnchor editAs="oneCell">
    <xdr:from>
      <xdr:col>2</xdr:col>
      <xdr:colOff>574430</xdr:colOff>
      <xdr:row>50</xdr:row>
      <xdr:rowOff>169983</xdr:rowOff>
    </xdr:from>
    <xdr:to>
      <xdr:col>14</xdr:col>
      <xdr:colOff>87923</xdr:colOff>
      <xdr:row>54</xdr:row>
      <xdr:rowOff>58615</xdr:rowOff>
    </xdr:to>
    <xdr:pic>
      <xdr:nvPicPr>
        <xdr:cNvPr id="5" name="Picture 4">
          <a:extLst>
            <a:ext uri="{FF2B5EF4-FFF2-40B4-BE49-F238E27FC236}">
              <a16:creationId xmlns="" xmlns:a16="http://schemas.microsoft.com/office/drawing/2014/main" id="{00000000-0008-0000-0000-000005000000}"/>
            </a:ext>
          </a:extLst>
        </xdr:cNvPr>
        <xdr:cNvPicPr/>
      </xdr:nvPicPr>
      <xdr:blipFill rotWithShape="1">
        <a:blip xmlns:r="http://schemas.openxmlformats.org/officeDocument/2006/relationships" r:embed="rId1"/>
        <a:srcRect l="50084" t="91430" r="25021"/>
        <a:stretch/>
      </xdr:blipFill>
      <xdr:spPr bwMode="auto">
        <a:xfrm>
          <a:off x="2327030" y="9255368"/>
          <a:ext cx="6828693" cy="615462"/>
        </a:xfrm>
        <a:prstGeom prst="rect">
          <a:avLst/>
        </a:prstGeom>
        <a:ln>
          <a:noFill/>
        </a:ln>
        <a:extLst>
          <a:ext uri="{53640926-AAD7-44D8-BBD7-CCE9431645EC}">
            <a14:shadowObscured xmlns:a14="http://schemas.microsoft.com/office/drawing/2010/main"/>
          </a:ext>
        </a:extLst>
      </xdr:spPr>
    </xdr:pic>
    <xdr:clientData/>
  </xdr:twoCellAnchor>
  <xdr:oneCellAnchor>
    <xdr:from>
      <xdr:col>15</xdr:col>
      <xdr:colOff>23446</xdr:colOff>
      <xdr:row>51</xdr:row>
      <xdr:rowOff>58616</xdr:rowOff>
    </xdr:from>
    <xdr:ext cx="1494768" cy="264560"/>
    <xdr:sp macro="" textlink="">
      <xdr:nvSpPr>
        <xdr:cNvPr id="6" name="TextBox 5">
          <a:extLst>
            <a:ext uri="{FF2B5EF4-FFF2-40B4-BE49-F238E27FC236}">
              <a16:creationId xmlns="" xmlns:a16="http://schemas.microsoft.com/office/drawing/2014/main" id="{00000000-0008-0000-0000-000006000000}"/>
            </a:ext>
          </a:extLst>
        </xdr:cNvPr>
        <xdr:cNvSpPr txBox="1"/>
      </xdr:nvSpPr>
      <xdr:spPr>
        <a:xfrm>
          <a:off x="9700846" y="9325708"/>
          <a:ext cx="1494768" cy="26456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Left Click Tabs to Open</a:t>
          </a:r>
        </a:p>
      </xdr:txBody>
    </xdr:sp>
    <xdr:clientData/>
  </xdr:oneCellAnchor>
  <xdr:twoCellAnchor>
    <xdr:from>
      <xdr:col>14</xdr:col>
      <xdr:colOff>181708</xdr:colOff>
      <xdr:row>51</xdr:row>
      <xdr:rowOff>87923</xdr:rowOff>
    </xdr:from>
    <xdr:to>
      <xdr:col>14</xdr:col>
      <xdr:colOff>521677</xdr:colOff>
      <xdr:row>52</xdr:row>
      <xdr:rowOff>58615</xdr:rowOff>
    </xdr:to>
    <xdr:sp macro="" textlink="">
      <xdr:nvSpPr>
        <xdr:cNvPr id="7" name="Left Arrow 6">
          <a:extLst>
            <a:ext uri="{FF2B5EF4-FFF2-40B4-BE49-F238E27FC236}">
              <a16:creationId xmlns="" xmlns:a16="http://schemas.microsoft.com/office/drawing/2014/main" id="{00000000-0008-0000-0000-000007000000}"/>
            </a:ext>
          </a:extLst>
        </xdr:cNvPr>
        <xdr:cNvSpPr/>
      </xdr:nvSpPr>
      <xdr:spPr>
        <a:xfrm>
          <a:off x="9249508" y="9355015"/>
          <a:ext cx="339969" cy="15240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152399</xdr:colOff>
      <xdr:row>57</xdr:row>
      <xdr:rowOff>11723</xdr:rowOff>
    </xdr:from>
    <xdr:to>
      <xdr:col>13</xdr:col>
      <xdr:colOff>416168</xdr:colOff>
      <xdr:row>59</xdr:row>
      <xdr:rowOff>76199</xdr:rowOff>
    </xdr:to>
    <xdr:pic>
      <xdr:nvPicPr>
        <xdr:cNvPr id="9" name="Picture 8">
          <a:extLst>
            <a:ext uri="{FF2B5EF4-FFF2-40B4-BE49-F238E27FC236}">
              <a16:creationId xmlns="" xmlns:a16="http://schemas.microsoft.com/office/drawing/2014/main" id="{00000000-0008-0000-0000-000009000000}"/>
            </a:ext>
          </a:extLst>
        </xdr:cNvPr>
        <xdr:cNvPicPr/>
      </xdr:nvPicPr>
      <xdr:blipFill rotWithShape="1">
        <a:blip xmlns:r="http://schemas.openxmlformats.org/officeDocument/2006/relationships" r:embed="rId1"/>
        <a:srcRect l="73639" t="91430" r="34" b="3534"/>
        <a:stretch/>
      </xdr:blipFill>
      <xdr:spPr bwMode="auto">
        <a:xfrm>
          <a:off x="2514599" y="10369061"/>
          <a:ext cx="6359769" cy="42789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416169</xdr:colOff>
      <xdr:row>56</xdr:row>
      <xdr:rowOff>140677</xdr:rowOff>
    </xdr:from>
    <xdr:to>
      <xdr:col>13</xdr:col>
      <xdr:colOff>445477</xdr:colOff>
      <xdr:row>59</xdr:row>
      <xdr:rowOff>23446</xdr:rowOff>
    </xdr:to>
    <xdr:sp macro="" textlink="">
      <xdr:nvSpPr>
        <xdr:cNvPr id="3" name="Oval 2">
          <a:extLst>
            <a:ext uri="{FF2B5EF4-FFF2-40B4-BE49-F238E27FC236}">
              <a16:creationId xmlns="" xmlns:a16="http://schemas.microsoft.com/office/drawing/2014/main" id="{00000000-0008-0000-0000-000003000000}"/>
            </a:ext>
          </a:extLst>
        </xdr:cNvPr>
        <xdr:cNvSpPr/>
      </xdr:nvSpPr>
      <xdr:spPr>
        <a:xfrm>
          <a:off x="3997569" y="10316308"/>
          <a:ext cx="4906108" cy="42789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153669</xdr:rowOff>
    </xdr:from>
    <xdr:to>
      <xdr:col>21</xdr:col>
      <xdr:colOff>338138</xdr:colOff>
      <xdr:row>34</xdr:row>
      <xdr:rowOff>174625</xdr:rowOff>
    </xdr:to>
    <xdr:sp macro="" textlink="">
      <xdr:nvSpPr>
        <xdr:cNvPr id="3" name="TextBox 2">
          <a:extLst>
            <a:ext uri="{FF2B5EF4-FFF2-40B4-BE49-F238E27FC236}">
              <a16:creationId xmlns="" xmlns:a16="http://schemas.microsoft.com/office/drawing/2014/main" id="{00000000-0008-0000-0100-000003000000}"/>
            </a:ext>
          </a:extLst>
        </xdr:cNvPr>
        <xdr:cNvSpPr txBox="1"/>
      </xdr:nvSpPr>
      <xdr:spPr>
        <a:xfrm>
          <a:off x="127000" y="153669"/>
          <a:ext cx="13046076" cy="649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Counterfactual</a:t>
          </a:r>
          <a:r>
            <a:rPr lang="en-US" sz="1200" b="1" u="sng" baseline="0">
              <a:solidFill>
                <a:sysClr val="windowText" lastClr="000000"/>
              </a:solidFill>
            </a:rPr>
            <a:t> Revenue Calculation Explanation</a:t>
          </a:r>
        </a:p>
        <a:p>
          <a:pPr algn="l"/>
          <a:r>
            <a:rPr lang="en-US" sz="1200" b="0" u="none">
              <a:solidFill>
                <a:sysClr val="windowText" lastClr="000000"/>
              </a:solidFill>
            </a:rPr>
            <a:t>In</a:t>
          </a:r>
          <a:r>
            <a:rPr lang="en-US" sz="1200" b="0" u="none" baseline="0">
              <a:solidFill>
                <a:sysClr val="windowText" lastClr="000000"/>
              </a:solidFill>
            </a:rPr>
            <a:t> the Interim Final Rule, the Treasury provides a formula to calculate your counterfactual revenue.  Please see below:</a:t>
          </a:r>
        </a:p>
        <a:p>
          <a:pPr algn="l"/>
          <a:endParaRPr lang="en-US" sz="1200" b="0" u="none">
            <a:solidFill>
              <a:sysClr val="windowText" lastClr="000000"/>
            </a:solidFill>
          </a:endParaRPr>
        </a:p>
        <a:p>
          <a:pPr algn="l"/>
          <a:r>
            <a:rPr lang="en-US" sz="1200" b="0" u="none">
              <a:solidFill>
                <a:sysClr val="windowText" lastClr="000000"/>
              </a:solidFill>
            </a:rPr>
            <a:t>Counterfactual Revenue = Base Year Revenue</a:t>
          </a:r>
          <a:r>
            <a:rPr lang="en-US" sz="1200" b="0" u="none" baseline="0">
              <a:solidFill>
                <a:sysClr val="windowText" lastClr="000000"/>
              </a:solidFill>
            </a:rPr>
            <a:t> * [(1 + Growth Adjustment Factor)]^n/12</a:t>
          </a:r>
        </a:p>
        <a:p>
          <a:pPr algn="l"/>
          <a:endParaRPr lang="en-US" sz="1200" b="0" u="none" baseline="0">
            <a:solidFill>
              <a:sysClr val="windowText" lastClr="000000"/>
            </a:solidFill>
          </a:endParaRPr>
        </a:p>
        <a:p>
          <a:pPr algn="l"/>
          <a:r>
            <a:rPr lang="en-US" sz="1200" b="0" u="none" baseline="0">
              <a:solidFill>
                <a:sysClr val="windowText" lastClr="000000"/>
              </a:solidFill>
            </a:rPr>
            <a:t>While intimidating at first, this truly is not a complicated formula.  Do not let the symbols scare you away!  We can break up the equation's definitions to help you understand.</a:t>
          </a:r>
        </a:p>
        <a:p>
          <a:pPr algn="l"/>
          <a:endParaRPr lang="en-US" sz="1200" b="0" u="none" baseline="0">
            <a:solidFill>
              <a:sysClr val="windowText" lastClr="000000"/>
            </a:solidFill>
          </a:endParaRPr>
        </a:p>
        <a:p>
          <a:pPr algn="l"/>
          <a:r>
            <a:rPr lang="en-US" sz="1200" b="1" u="none" baseline="0">
              <a:solidFill>
                <a:sysClr val="windowText" lastClr="000000"/>
              </a:solidFill>
            </a:rPr>
            <a:t>Counterfactual Revenue:</a:t>
          </a:r>
          <a:r>
            <a:rPr lang="en-US" sz="1200" b="0" u="none" baseline="0">
              <a:solidFill>
                <a:sysClr val="windowText" lastClr="000000"/>
              </a:solidFill>
            </a:rPr>
            <a:t> </a:t>
          </a:r>
        </a:p>
        <a:p>
          <a:pPr algn="l"/>
          <a:r>
            <a:rPr lang="en-US" sz="1200" b="0" u="none" baseline="0">
              <a:solidFill>
                <a:sysClr val="windowText" lastClr="000000"/>
              </a:solidFill>
            </a:rPr>
            <a:t>This is what you are calculating.  This is an estimate of the revenue that your community would have received if the pandemic had never happened.  The federal government just assigns a fancy word.  It is simply an estimate.</a:t>
          </a:r>
        </a:p>
        <a:p>
          <a:pPr algn="l"/>
          <a:endParaRPr lang="en-US" sz="1200" b="0" u="none" baseline="0">
            <a:solidFill>
              <a:sysClr val="windowText" lastClr="000000"/>
            </a:solidFill>
          </a:endParaRPr>
        </a:p>
        <a:p>
          <a:pPr algn="l"/>
          <a:r>
            <a:rPr lang="en-US" sz="1200" b="1" u="none" baseline="0">
              <a:solidFill>
                <a:sysClr val="windowText" lastClr="000000"/>
              </a:solidFill>
            </a:rPr>
            <a:t>Base Year Revenue:</a:t>
          </a:r>
          <a:r>
            <a:rPr lang="en-US" sz="1200" b="0" u="none" baseline="0">
              <a:solidFill>
                <a:sysClr val="windowText" lastClr="000000"/>
              </a:solidFill>
            </a:rPr>
            <a:t> </a:t>
          </a:r>
        </a:p>
        <a:p>
          <a:pPr algn="l"/>
          <a:r>
            <a:rPr lang="en-US" sz="1200" b="0" u="none" baseline="0">
              <a:solidFill>
                <a:sysClr val="windowText" lastClr="000000"/>
              </a:solidFill>
            </a:rPr>
            <a:t>The general r</a:t>
          </a:r>
          <a:r>
            <a:rPr lang="en-US" sz="1200"/>
            <a:t>evenues collected in the most recent full fiscal year prior to the public health emergency (i.e., last full fiscal year before January 27, 2020).  For Wisconsin municipalities, this is fiscal year</a:t>
          </a:r>
          <a:r>
            <a:rPr lang="en-US" sz="1200" baseline="0"/>
            <a:t> 2019.</a:t>
          </a:r>
        </a:p>
        <a:p>
          <a:pPr algn="l"/>
          <a:endParaRPr lang="en-US" sz="1200" b="0" u="none" baseline="0">
            <a:solidFill>
              <a:sysClr val="windowText" lastClr="000000"/>
            </a:solidFill>
          </a:endParaRPr>
        </a:p>
        <a:p>
          <a:pPr algn="l"/>
          <a:r>
            <a:rPr lang="en-US" sz="1200" b="1" u="none" baseline="0">
              <a:solidFill>
                <a:sysClr val="windowText" lastClr="000000"/>
              </a:solidFill>
            </a:rPr>
            <a:t>Growth Adjustment Factor: </a:t>
          </a:r>
        </a:p>
        <a:p>
          <a:pPr algn="l"/>
          <a:r>
            <a:rPr lang="en-US" sz="1200" b="0" u="none" baseline="0">
              <a:solidFill>
                <a:sysClr val="windowText" lastClr="000000"/>
              </a:solidFill>
            </a:rPr>
            <a:t>This value is needed to determine the revenue growth that would have taken place if the pandemic had never happened.  Your growth adjustment factor is the greater of either:</a:t>
          </a:r>
        </a:p>
        <a:p>
          <a:pPr algn="l"/>
          <a:r>
            <a:rPr lang="en-US" sz="1200" b="0" u="none" baseline="0">
              <a:solidFill>
                <a:sysClr val="windowText" lastClr="000000"/>
              </a:solidFill>
            </a:rPr>
            <a:t>•4.1% </a:t>
          </a:r>
        </a:p>
        <a:p>
          <a:pPr algn="l"/>
          <a:r>
            <a:rPr lang="en-US" sz="1200" b="0" u="none" baseline="0">
              <a:solidFill>
                <a:sysClr val="windowText" lastClr="000000"/>
              </a:solidFill>
            </a:rPr>
            <a:t>OR</a:t>
          </a:r>
        </a:p>
        <a:p>
          <a:pPr algn="l"/>
          <a:r>
            <a:rPr lang="en-US" sz="1200" b="1" u="none" baseline="0">
              <a:solidFill>
                <a:sysClr val="windowText" lastClr="000000"/>
              </a:solidFill>
            </a:rPr>
            <a:t>• </a:t>
          </a:r>
          <a:r>
            <a:rPr lang="en-US" sz="1200" b="0" u="none" baseline="0">
              <a:solidFill>
                <a:sysClr val="windowText" lastClr="000000"/>
              </a:solidFill>
            </a:rPr>
            <a:t>Your community's</a:t>
          </a:r>
          <a:r>
            <a:rPr lang="en-US" sz="1200" b="1" u="none" baseline="0">
              <a:solidFill>
                <a:sysClr val="windowText" lastClr="000000"/>
              </a:solidFill>
            </a:rPr>
            <a:t> </a:t>
          </a:r>
          <a:r>
            <a:rPr lang="en-US" sz="1200" b="0" u="none" baseline="0">
              <a:solidFill>
                <a:sysClr val="windowText" lastClr="000000"/>
              </a:solidFill>
            </a:rPr>
            <a:t>a</a:t>
          </a:r>
          <a:r>
            <a:rPr lang="en-US" sz="1200"/>
            <a:t>verage annual revenue growth over the three full fiscal years prior to the COVID-19 public health emergency (i.e., 2016 to 2017; 2017 to 2018; and 2018 to 2019).  This is being treated by the</a:t>
          </a:r>
          <a:r>
            <a:rPr lang="en-US" sz="1200" baseline="0"/>
            <a:t> federal government as </a:t>
          </a:r>
          <a:r>
            <a:rPr lang="en-US" sz="1200"/>
            <a:t>a simple</a:t>
          </a:r>
          <a:r>
            <a:rPr lang="en-US" sz="1200" baseline="0"/>
            <a:t> average that we will walk through in our example.  </a:t>
          </a:r>
          <a:endParaRPr lang="en-US" sz="1200" b="1" u="none" baseline="0">
            <a:solidFill>
              <a:sysClr val="windowText" lastClr="000000"/>
            </a:solidFill>
          </a:endParaRPr>
        </a:p>
        <a:p>
          <a:pPr algn="l"/>
          <a:endParaRPr lang="en-US" sz="1200" b="0" u="none" baseline="0">
            <a:solidFill>
              <a:sysClr val="windowText" lastClr="000000"/>
            </a:solidFill>
          </a:endParaRPr>
        </a:p>
        <a:p>
          <a:pPr algn="l"/>
          <a:r>
            <a:rPr lang="en-US" sz="1200" b="1" u="none" baseline="0">
              <a:solidFill>
                <a:sysClr val="windowText" lastClr="000000"/>
              </a:solidFill>
            </a:rPr>
            <a:t>n: </a:t>
          </a:r>
        </a:p>
        <a:p>
          <a:pPr algn="l"/>
          <a:r>
            <a:rPr lang="en-US" sz="1200" b="0" u="none" baseline="0">
              <a:solidFill>
                <a:sysClr val="windowText" lastClr="000000"/>
              </a:solidFill>
            </a:rPr>
            <a:t>The </a:t>
          </a:r>
          <a:r>
            <a:rPr lang="en-US" sz="1200"/>
            <a:t>number of months elapsed since the end of the base year to the calculation date.  n's</a:t>
          </a:r>
          <a:r>
            <a:rPr lang="en-US" sz="1200" baseline="0"/>
            <a:t> value will depend on the point in time in which you are perfoming the calculation.  Please see below the value of n for each corresponding timing calculation.  </a:t>
          </a:r>
        </a:p>
        <a:p>
          <a:pPr algn="l"/>
          <a:r>
            <a:rPr lang="en-US" sz="1200" b="1" u="none" baseline="0">
              <a:solidFill>
                <a:sysClr val="windowText" lastClr="000000"/>
              </a:solidFill>
            </a:rPr>
            <a:t>•</a:t>
          </a:r>
          <a:r>
            <a:rPr lang="en-US" sz="1200" b="0" u="none" baseline="0">
              <a:solidFill>
                <a:sysClr val="windowText" lastClr="000000"/>
              </a:solidFill>
            </a:rPr>
            <a:t>Lost revenue for 2020 fiscal year ending December 31, 2020: n=12 </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2021 fiscal year ending </a:t>
          </a:r>
          <a:r>
            <a:rPr lang="en-US" sz="1200" b="0" u="none" baseline="0">
              <a:solidFill>
                <a:sysClr val="windowText" lastClr="000000"/>
              </a:solidFill>
            </a:rPr>
            <a:t>December 31, 2021: n=24</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2022 fiscal year ending </a:t>
          </a:r>
          <a:r>
            <a:rPr lang="en-US" sz="1200" b="0" u="none" baseline="0">
              <a:solidFill>
                <a:sysClr val="windowText" lastClr="000000"/>
              </a:solidFill>
            </a:rPr>
            <a:t>December 31, 2022: n=36</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2023 fiscal year ending </a:t>
          </a:r>
          <a:r>
            <a:rPr lang="en-US" sz="1200" b="0" u="none" baseline="0">
              <a:solidFill>
                <a:sysClr val="windowText" lastClr="000000"/>
              </a:solidFill>
            </a:rPr>
            <a:t>December 31, 2023: n=48</a:t>
          </a:r>
        </a:p>
        <a:p>
          <a:pPr algn="l"/>
          <a:endParaRPr lang="en-US" sz="1200" b="0" u="none" baseline="0">
            <a:solidFill>
              <a:sysClr val="windowText" lastClr="000000"/>
            </a:solidFill>
          </a:endParaRPr>
        </a:p>
        <a:p>
          <a:pPr algn="l"/>
          <a:r>
            <a:rPr lang="en-US" sz="1200" b="0" u="none" baseline="0">
              <a:solidFill>
                <a:sysClr val="windowText" lastClr="000000"/>
              </a:solidFill>
            </a:rPr>
            <a:t>Since we're completing the calculation for December 31, 2020, our example calculation will set n to 12.  </a:t>
          </a:r>
        </a:p>
        <a:p>
          <a:pPr algn="l"/>
          <a:endParaRPr lang="en-US" sz="1200" b="0" u="none" baseline="0">
            <a:solidFill>
              <a:sysClr val="windowText" lastClr="000000"/>
            </a:solidFill>
          </a:endParaRPr>
        </a:p>
        <a:p>
          <a:pPr algn="l"/>
          <a:r>
            <a:rPr lang="en-US" sz="1200" b="0" u="none" baseline="0">
              <a:solidFill>
                <a:sysClr val="windowText" lastClr="000000"/>
              </a:solidFill>
            </a:rPr>
            <a:t>Based on the aformentioned explanation, we'll next need to determine the general revenue for 2016, 2017, 2018, the base year (2019), and the growth adjustment factor.   </a:t>
          </a:r>
          <a:endParaRPr lang="en-US" sz="1200" b="1"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253999</xdr:colOff>
      <xdr:row>1</xdr:row>
      <xdr:rowOff>12701</xdr:rowOff>
    </xdr:from>
    <xdr:to>
      <xdr:col>20</xdr:col>
      <xdr:colOff>157162</xdr:colOff>
      <xdr:row>26</xdr:row>
      <xdr:rowOff>120650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8597899" y="241301"/>
              <a:ext cx="9047163" cy="5168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1 - Growth</a:t>
              </a:r>
              <a:r>
                <a:rPr lang="en-US" sz="1200" b="1" u="sng" baseline="0">
                  <a:solidFill>
                    <a:sysClr val="windowText" lastClr="000000"/>
                  </a:solidFill>
                  <a:latin typeface="+mn-lt"/>
                </a:rPr>
                <a:t> Adjustment Factor</a:t>
              </a:r>
              <a:r>
                <a:rPr lang="en-US" sz="1200" b="1" u="sng">
                  <a:solidFill>
                    <a:sysClr val="windowText" lastClr="000000"/>
                  </a:solidFill>
                  <a:latin typeface="+mn-lt"/>
                </a:rPr>
                <a:t> Calculation</a:t>
              </a:r>
            </a:p>
            <a:p>
              <a:pPr algn="l"/>
              <a:r>
                <a:rPr lang="en-US" sz="1200" b="0" u="none">
                  <a:solidFill>
                    <a:sysClr val="windowText" lastClr="000000"/>
                  </a:solidFill>
                  <a:latin typeface="+mn-lt"/>
                </a:rPr>
                <a:t>We're going to walk through a hypothetical</a:t>
              </a:r>
              <a:r>
                <a:rPr lang="en-US" sz="1200" b="0" u="none" baseline="0">
                  <a:solidFill>
                    <a:sysClr val="windowText" lastClr="000000"/>
                  </a:solidFill>
                  <a:latin typeface="+mn-lt"/>
                </a:rPr>
                <a:t> municipality's</a:t>
              </a:r>
              <a:r>
                <a:rPr lang="en-US" sz="1200" b="0" u="none">
                  <a:solidFill>
                    <a:sysClr val="windowText" lastClr="000000"/>
                  </a:solidFill>
                  <a:latin typeface="+mn-lt"/>
                </a:rPr>
                <a:t> (town, village,</a:t>
              </a:r>
              <a:r>
                <a:rPr lang="en-US" sz="1200" b="0" u="none" baseline="0">
                  <a:solidFill>
                    <a:sysClr val="windowText" lastClr="000000"/>
                  </a:solidFill>
                  <a:latin typeface="+mn-lt"/>
                </a:rPr>
                <a:t>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algn="l"/>
              <a:endParaRPr lang="en-US" sz="1200" b="0" u="none" baseline="0">
                <a:solidFill>
                  <a:sysClr val="windowText" lastClr="000000"/>
                </a:solidFill>
                <a:latin typeface="+mn-lt"/>
              </a:endParaRPr>
            </a:p>
            <a:p>
              <a:pPr algn="l"/>
              <a:r>
                <a:rPr lang="en-US" sz="1200" b="0" u="none" baseline="0">
                  <a:solidFill>
                    <a:sysClr val="windowText" lastClr="000000"/>
                  </a:solidFill>
                  <a:latin typeface="+mn-lt"/>
                </a:rPr>
                <a:t>When calculating the growth rate, Alfalfa calculated the growth between year's 2016-2017, 2017-2018, and 2018-2019.  For example, when calculating the growth between 2016's revenues and 2017's revenues, they conducted the following calculation:</a:t>
              </a:r>
            </a:p>
            <a:p>
              <a:pPr algn="l"/>
              <a:endParaRPr lang="en-US" sz="1200" b="1"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latin typeface="+mn-lt"/>
                </a:rPr>
                <a:t>Growth Rate 2016 to 2017 </a:t>
              </a:r>
              <a14:m>
                <m:oMath xmlns:m="http://schemas.openxmlformats.org/officeDocument/2006/math">
                  <m:r>
                    <a:rPr lang="en-US" sz="1200" b="0" i="1" u="none" baseline="0">
                      <a:solidFill>
                        <a:sysClr val="windowText" lastClr="000000"/>
                      </a:solidFill>
                      <a:latin typeface="Cambria Math" panose="02040503050406030204" pitchFamily="18" charset="0"/>
                    </a:rPr>
                    <m:t>=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−2016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2016 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r>
                    <a:rPr lang="en-US" sz="1100" b="0" i="0">
                      <a:solidFill>
                        <a:schemeClr val="dk1"/>
                      </a:solidFill>
                      <a:effectLst/>
                      <a:latin typeface="Cambria Math" panose="02040503050406030204" pitchFamily="18" charset="0"/>
                      <a:ea typeface="+mn-ea"/>
                      <a:cs typeface="+mn-cs"/>
                    </a:rPr>
                    <m:t> </m:t>
                  </m:r>
                </m:oMath>
              </a14:m>
              <a:r>
                <a:rPr lang="en-US" sz="1200" b="0" u="none">
                  <a:solidFill>
                    <a:sysClr val="windowText" lastClr="000000"/>
                  </a:solidFill>
                  <a:latin typeface="+mn-lt"/>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a:solidFill>
                  <a:sysClr val="windowText" lastClr="000000"/>
                </a:solidFill>
                <a:latin typeface="+mn-lt"/>
              </a:endParaRPr>
            </a:p>
            <a:p>
              <a:pPr algn="l"/>
              <a:r>
                <a:rPr lang="en-US" sz="1200" b="0" u="none" baseline="0">
                  <a:solidFill>
                    <a:sysClr val="windowText" lastClr="000000"/>
                  </a:solidFill>
                  <a:latin typeface="+mn-lt"/>
                </a:rPr>
                <a:t>and so on....</a:t>
              </a:r>
            </a:p>
            <a:p>
              <a:pPr algn="l"/>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2017 to 2018 </a:t>
              </a:r>
              <a14:m>
                <m:oMath xmlns:m="http://schemas.openxmlformats.org/officeDocument/2006/math">
                  <m:r>
                    <a:rPr lang="en-US" sz="1200" b="0" i="1" baseline="0">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oMath>
              </a14:m>
              <a:r>
                <a:rPr lang="en-US" sz="1200" b="0" u="none" baseline="0">
                  <a:solidFill>
                    <a:sysClr val="windowText" lastClr="000000"/>
                  </a:solidFill>
                  <a:latin typeface="+mn-lt"/>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2018 to 2019 </a:t>
              </a:r>
              <a14:m>
                <m:oMath xmlns:m="http://schemas.openxmlformats.org/officeDocument/2006/math">
                  <m:r>
                    <a:rPr lang="en-US" sz="1200" b="0" i="1" baseline="0">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2019 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oMath>
              </a14:m>
              <a:r>
                <a:rPr lang="en-US" sz="1200" b="0" u="none">
                  <a:solidFill>
                    <a:sysClr val="windowText" lastClr="000000"/>
                  </a:solidFill>
                  <a:latin typeface="+mn-lt"/>
                </a:rPr>
                <a:t> = 2.07%</a:t>
              </a:r>
            </a:p>
            <a:p>
              <a:pPr algn="l"/>
              <a:endParaRPr lang="en-US" sz="1200" b="0" u="none">
                <a:solidFill>
                  <a:sysClr val="windowText" lastClr="000000"/>
                </a:solidFill>
                <a:latin typeface="+mn-lt"/>
              </a:endParaRPr>
            </a:p>
            <a:p>
              <a:pPr algn="l"/>
              <a:r>
                <a:rPr lang="en-US" sz="1200" b="0" u="none">
                  <a:solidFill>
                    <a:sysClr val="windowText" lastClr="000000"/>
                  </a:solidFill>
                  <a:latin typeface="+mn-lt"/>
                </a:rPr>
                <a:t>They found the growth</a:t>
              </a:r>
              <a:r>
                <a:rPr lang="en-US" sz="1200" b="0" u="none" baseline="0">
                  <a:solidFill>
                    <a:sysClr val="windowText" lastClr="000000"/>
                  </a:solidFill>
                  <a:latin typeface="+mn-lt"/>
                </a:rPr>
                <a:t> rates to be 3.63%, 3.33%, and 2.07%.  Since we need to calculate the </a:t>
              </a:r>
              <a:r>
                <a:rPr lang="en-US" sz="1200" b="1" u="none" baseline="0">
                  <a:solidFill>
                    <a:sysClr val="windowText" lastClr="000000"/>
                  </a:solidFill>
                  <a:latin typeface="+mn-lt"/>
                </a:rPr>
                <a:t>average </a:t>
              </a:r>
              <a:r>
                <a:rPr lang="en-US" sz="1200" b="0" u="none" baseline="0">
                  <a:solidFill>
                    <a:sysClr val="windowText" lastClr="000000"/>
                  </a:solidFill>
                  <a:latin typeface="+mn-lt"/>
                </a:rPr>
                <a:t>growth rate, Alfalfa would need to add up the three growth rates and divide by the number of growth rates.  The number of growth rates should always be 3.  </a:t>
              </a:r>
            </a:p>
            <a:p>
              <a:pPr algn="l"/>
              <a:endParaRPr lang="en-US" sz="1200" b="0" i="0" u="none" baseline="0">
                <a:solidFill>
                  <a:sysClr val="windowText" lastClr="000000"/>
                </a:solidFill>
                <a:latin typeface="+mn-lt"/>
              </a:endParaRPr>
            </a:p>
            <a:p>
              <a:pPr algn="l"/>
              <a:r>
                <a:rPr lang="en-US" sz="1200" b="1" i="0" u="none" baseline="0">
                  <a:solidFill>
                    <a:sysClr val="windowText" lastClr="000000"/>
                  </a:solidFill>
                  <a:latin typeface="+mn-lt"/>
                </a:rPr>
                <a:t> </a:t>
              </a:r>
              <a:r>
                <a:rPr lang="en-US" sz="1200" b="1" i="0" u="none" baseline="0">
                  <a:solidFill>
                    <a:sysClr val="windowText" lastClr="000000"/>
                  </a:solidFill>
                  <a:latin typeface="+mn-lt"/>
                  <a:ea typeface="Cambria Math" panose="02040503050406030204" pitchFamily="18" charset="0"/>
                </a:rPr>
                <a:t>Internal</a:t>
              </a:r>
              <a:r>
                <a:rPr lang="en-US" sz="1200" b="1" i="0" u="none" baseline="0">
                  <a:solidFill>
                    <a:sysClr val="windowText" lastClr="000000"/>
                  </a:solidFill>
                  <a:latin typeface="+mn-lt"/>
                </a:rPr>
                <a:t> G</a:t>
              </a:r>
              <a14:m>
                <m:oMath xmlns:m="http://schemas.openxmlformats.org/officeDocument/2006/math">
                  <m:r>
                    <a:rPr lang="en-US" sz="1200" b="1" i="0" u="none" baseline="0">
                      <a:solidFill>
                        <a:sysClr val="windowText" lastClr="000000"/>
                      </a:solidFill>
                      <a:latin typeface="Cambria Math" panose="02040503050406030204" pitchFamily="18" charset="0"/>
                    </a:rPr>
                    <m:t>𝐫𝐨𝐰𝐭𝐡</m:t>
                  </m:r>
                  <m:r>
                    <a:rPr lang="en-US" sz="1200" b="1" i="0" u="none" baseline="0">
                      <a:solidFill>
                        <a:sysClr val="windowText" lastClr="000000"/>
                      </a:solidFill>
                      <a:latin typeface="Cambria Math" panose="02040503050406030204" pitchFamily="18" charset="0"/>
                    </a:rPr>
                    <m:t> </m:t>
                  </m:r>
                  <m:r>
                    <a:rPr lang="en-US" sz="1200" b="1" i="0" u="none" baseline="0">
                      <a:solidFill>
                        <a:sysClr val="windowText" lastClr="000000"/>
                      </a:solidFill>
                      <a:latin typeface="Cambria Math" panose="02040503050406030204" pitchFamily="18" charset="0"/>
                    </a:rPr>
                    <m:t>𝐀𝐝𝐣𝐮𝐬𝐭𝐦𝐞𝐧𝐭</m:t>
                  </m:r>
                  <m:r>
                    <a:rPr lang="en-US" sz="1200" b="1" i="0" u="none" baseline="0">
                      <a:solidFill>
                        <a:sysClr val="windowText" lastClr="000000"/>
                      </a:solidFill>
                      <a:latin typeface="Cambria Math" panose="02040503050406030204" pitchFamily="18" charset="0"/>
                    </a:rPr>
                    <m:t> </m:t>
                  </m:r>
                  <m:r>
                    <a:rPr lang="en-US" sz="1200" b="1" i="0" u="none" baseline="0">
                      <a:solidFill>
                        <a:sysClr val="windowText" lastClr="000000"/>
                      </a:solidFill>
                      <a:latin typeface="Cambria Math" panose="02040503050406030204" pitchFamily="18" charset="0"/>
                    </a:rPr>
                    <m:t>𝐅𝐚𝐜𝐭𝐨𝐫</m:t>
                  </m:r>
                  <m:r>
                    <a:rPr lang="en-US" sz="1200" b="0" i="1" u="none" baseline="0">
                      <a:solidFill>
                        <a:sysClr val="windowText" lastClr="000000"/>
                      </a:solidFill>
                      <a:latin typeface="Cambria Math" panose="02040503050406030204" pitchFamily="18" charset="0"/>
                    </a:rPr>
                    <m:t>=</m:t>
                  </m:r>
                  <m:f>
                    <m:fPr>
                      <m:ctrlPr>
                        <a:rPr lang="en-US" sz="1200" b="0" i="1" u="none" baseline="0">
                          <a:solidFill>
                            <a:sysClr val="windowText" lastClr="000000"/>
                          </a:solidFill>
                          <a:latin typeface="Cambria Math" panose="02040503050406030204" pitchFamily="18" charset="0"/>
                        </a:rPr>
                      </m:ctrlPr>
                    </m:fPr>
                    <m:num>
                      <m:r>
                        <a:rPr lang="en-US" sz="1200" b="0" i="1" u="none" baseline="0">
                          <a:solidFill>
                            <a:sysClr val="windowText" lastClr="000000"/>
                          </a:solidFill>
                          <a:latin typeface="Cambria Math" panose="02040503050406030204" pitchFamily="18" charset="0"/>
                        </a:rPr>
                        <m:t>3.63%+3.33%+3.07%</m:t>
                      </m:r>
                    </m:num>
                    <m:den>
                      <m:r>
                        <a:rPr lang="en-US" sz="1200" b="0" i="1" u="none" baseline="0">
                          <a:solidFill>
                            <a:sysClr val="windowText" lastClr="000000"/>
                          </a:solidFill>
                          <a:latin typeface="Cambria Math" panose="02040503050406030204" pitchFamily="18" charset="0"/>
                        </a:rPr>
                        <m:t>3</m:t>
                      </m:r>
                    </m:den>
                  </m:f>
                </m:oMath>
              </a14:m>
              <a:r>
                <a:rPr lang="en-US" sz="1200" b="0" i="0" u="none" baseline="0">
                  <a:solidFill>
                    <a:sysClr val="windowText" lastClr="000000"/>
                  </a:solidFill>
                  <a:latin typeface="+mn-lt"/>
                </a:rPr>
                <a:t> = 3.01%</a:t>
              </a:r>
            </a:p>
            <a:p>
              <a:pPr algn="l"/>
              <a:endParaRPr lang="en-US" sz="1200" b="0" i="0" u="none" baseline="0">
                <a:solidFill>
                  <a:sysClr val="windowText" lastClr="000000"/>
                </a:solidFill>
                <a:latin typeface="+mn-lt"/>
              </a:endParaRPr>
            </a:p>
            <a:p>
              <a:pPr algn="l"/>
              <a:r>
                <a:rPr lang="en-US" sz="1200" b="0" i="0" u="none" baseline="0">
                  <a:solidFill>
                    <a:sysClr val="windowText" lastClr="000000"/>
                  </a:solidFill>
                  <a:latin typeface="+mn-lt"/>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Choice>
      <mc:Fallback xmlns="">
        <xdr:sp macro="" textlink="">
          <xdr:nvSpPr>
            <xdr:cNvPr id="2" name="TextBox 1">
              <a:extLst>
                <a:ext uri="{FF2B5EF4-FFF2-40B4-BE49-F238E27FC236}">
                  <a16:creationId xmlns="" xmlns:a16="http://schemas.microsoft.com/office/drawing/2014/main" xmlns:a14="http://schemas.microsoft.com/office/drawing/2010/main" id="{00000000-0008-0000-0200-000002000000}"/>
                </a:ext>
              </a:extLst>
            </xdr:cNvPr>
            <xdr:cNvSpPr txBox="1"/>
          </xdr:nvSpPr>
          <xdr:spPr>
            <a:xfrm>
              <a:off x="8597899" y="241301"/>
              <a:ext cx="9047163" cy="5168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1 - Growth</a:t>
              </a:r>
              <a:r>
                <a:rPr lang="en-US" sz="1200" b="1" u="sng" baseline="0">
                  <a:solidFill>
                    <a:sysClr val="windowText" lastClr="000000"/>
                  </a:solidFill>
                  <a:latin typeface="+mn-lt"/>
                </a:rPr>
                <a:t> Adjustment Factor</a:t>
              </a:r>
              <a:r>
                <a:rPr lang="en-US" sz="1200" b="1" u="sng">
                  <a:solidFill>
                    <a:sysClr val="windowText" lastClr="000000"/>
                  </a:solidFill>
                  <a:latin typeface="+mn-lt"/>
                </a:rPr>
                <a:t> Calculation</a:t>
              </a:r>
            </a:p>
            <a:p>
              <a:pPr algn="l"/>
              <a:r>
                <a:rPr lang="en-US" sz="1200" b="0" u="none">
                  <a:solidFill>
                    <a:sysClr val="windowText" lastClr="000000"/>
                  </a:solidFill>
                  <a:latin typeface="+mn-lt"/>
                </a:rPr>
                <a:t>We're going to walk through a hypothetical</a:t>
              </a:r>
              <a:r>
                <a:rPr lang="en-US" sz="1200" b="0" u="none" baseline="0">
                  <a:solidFill>
                    <a:sysClr val="windowText" lastClr="000000"/>
                  </a:solidFill>
                  <a:latin typeface="+mn-lt"/>
                </a:rPr>
                <a:t> municipality's</a:t>
              </a:r>
              <a:r>
                <a:rPr lang="en-US" sz="1200" b="0" u="none">
                  <a:solidFill>
                    <a:sysClr val="windowText" lastClr="000000"/>
                  </a:solidFill>
                  <a:latin typeface="+mn-lt"/>
                </a:rPr>
                <a:t> (town, village,</a:t>
              </a:r>
              <a:r>
                <a:rPr lang="en-US" sz="1200" b="0" u="none" baseline="0">
                  <a:solidFill>
                    <a:sysClr val="windowText" lastClr="000000"/>
                  </a:solidFill>
                  <a:latin typeface="+mn-lt"/>
                </a:rPr>
                <a:t>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algn="l"/>
              <a:endParaRPr lang="en-US" sz="1200" b="0" u="none" baseline="0">
                <a:solidFill>
                  <a:sysClr val="windowText" lastClr="000000"/>
                </a:solidFill>
                <a:latin typeface="+mn-lt"/>
              </a:endParaRPr>
            </a:p>
            <a:p>
              <a:pPr algn="l"/>
              <a:r>
                <a:rPr lang="en-US" sz="1200" b="0" u="none" baseline="0">
                  <a:solidFill>
                    <a:sysClr val="windowText" lastClr="000000"/>
                  </a:solidFill>
                  <a:latin typeface="+mn-lt"/>
                </a:rPr>
                <a:t>When calculating the growth rate, Alfalfa calculated the growth between year's 2016-2017, 2017-2018, and 2018-2019.  For example, when calculating the growth between 2016's revenues and 2017's revenues, they conducted the following calculation:</a:t>
              </a:r>
            </a:p>
            <a:p>
              <a:pPr algn="l"/>
              <a:endParaRPr lang="en-US" sz="1200" b="1"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latin typeface="+mn-lt"/>
                </a:rPr>
                <a:t>Growth Rate 2016 to 2017 </a:t>
              </a:r>
              <a:r>
                <a:rPr lang="en-US" sz="1200" b="0" i="0" u="none" baseline="0">
                  <a:solidFill>
                    <a:sysClr val="windowText" lastClr="000000"/>
                  </a:solidFill>
                  <a:latin typeface="Cambria Math" panose="02040503050406030204" pitchFamily="18" charset="0"/>
                </a:rPr>
                <a:t>= </a:t>
              </a:r>
              <a:r>
                <a:rPr lang="en-US" sz="1100" i="0">
                  <a:solidFill>
                    <a:schemeClr val="dk1"/>
                  </a:solidFill>
                  <a:effectLst/>
                  <a:latin typeface="Cambria Math" panose="02040503050406030204" pitchFamily="18" charset="0"/>
                  <a:ea typeface="+mn-ea"/>
                  <a:cs typeface="+mn-cs"/>
                </a:rPr>
                <a:t> (2017 𝑇𝑜𝑡𝑎𝑙 𝑅𝑒𝑣𝑒𝑛𝑢𝑒𝑠 −2016 𝑇𝑜𝑡𝑎𝑙 𝑅𝑒𝑣𝑒𝑛𝑢𝑒𝑠)/(2016 𝑇𝑜𝑡𝑎𝑙 𝑅𝑒𝑣𝑒𝑛𝑢𝑒𝑠)</a:t>
              </a:r>
              <a:r>
                <a:rPr lang="en-US" sz="1100" b="0" i="0">
                  <a:solidFill>
                    <a:schemeClr val="dk1"/>
                  </a:solidFill>
                  <a:effectLst/>
                  <a:latin typeface="Cambria Math" panose="02040503050406030204" pitchFamily="18" charset="0"/>
                  <a:ea typeface="+mn-ea"/>
                  <a:cs typeface="+mn-cs"/>
                </a:rPr>
                <a:t>  </a:t>
              </a:r>
              <a:r>
                <a:rPr lang="en-US" sz="1200" b="0" u="none">
                  <a:solidFill>
                    <a:sysClr val="windowText" lastClr="000000"/>
                  </a:solidFill>
                  <a:latin typeface="+mn-lt"/>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a:solidFill>
                  <a:sysClr val="windowText" lastClr="000000"/>
                </a:solidFill>
                <a:latin typeface="+mn-lt"/>
              </a:endParaRPr>
            </a:p>
            <a:p>
              <a:pPr algn="l"/>
              <a:r>
                <a:rPr lang="en-US" sz="1200" b="0" u="none" baseline="0">
                  <a:solidFill>
                    <a:sysClr val="windowText" lastClr="000000"/>
                  </a:solidFill>
                  <a:latin typeface="+mn-lt"/>
                </a:rPr>
                <a:t>and so on....</a:t>
              </a:r>
            </a:p>
            <a:p>
              <a:pPr algn="l"/>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2017 to 2018 </a:t>
              </a:r>
              <a:r>
                <a:rPr lang="en-US" sz="1200" b="0" i="0" baseline="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(2018 𝑇𝑜𝑡𝑎𝑙 𝑅𝑒𝑣𝑒𝑛𝑢𝑒𝑠 −2017 𝑇𝑜𝑡𝑎𝑙 𝑅𝑒𝑣𝑒𝑛𝑢𝑒𝑠)/(2017 𝑇𝑜𝑡𝑎𝑙 𝑅𝑒𝑣𝑒𝑛𝑢𝑒𝑠)</a:t>
              </a:r>
              <a:r>
                <a:rPr lang="en-US" sz="1200" b="0" u="none" baseline="0">
                  <a:solidFill>
                    <a:sysClr val="windowText" lastClr="000000"/>
                  </a:solidFill>
                  <a:latin typeface="+mn-lt"/>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2018 to 2019 </a:t>
              </a:r>
              <a:r>
                <a:rPr lang="en-US" sz="1200" b="0" i="0" baseline="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(2019 𝑇𝑜𝑡𝑎𝑙 𝑅𝑒𝑣𝑒𝑛𝑢𝑒𝑠 −2018 𝑇𝑜𝑡𝑎𝑙 𝑅𝑒𝑣𝑒𝑛𝑢𝑒𝑠)/(2018 𝑇𝑜𝑡𝑎𝑙 𝑅𝑒𝑣𝑒𝑛𝑢𝑒𝑠)</a:t>
              </a:r>
              <a:r>
                <a:rPr lang="en-US" sz="1200" b="0" u="none">
                  <a:solidFill>
                    <a:sysClr val="windowText" lastClr="000000"/>
                  </a:solidFill>
                  <a:latin typeface="+mn-lt"/>
                </a:rPr>
                <a:t> = 2.07%</a:t>
              </a:r>
            </a:p>
            <a:p>
              <a:pPr algn="l"/>
              <a:endParaRPr lang="en-US" sz="1200" b="0" u="none">
                <a:solidFill>
                  <a:sysClr val="windowText" lastClr="000000"/>
                </a:solidFill>
                <a:latin typeface="+mn-lt"/>
              </a:endParaRPr>
            </a:p>
            <a:p>
              <a:pPr algn="l"/>
              <a:r>
                <a:rPr lang="en-US" sz="1200" b="0" u="none">
                  <a:solidFill>
                    <a:sysClr val="windowText" lastClr="000000"/>
                  </a:solidFill>
                  <a:latin typeface="+mn-lt"/>
                </a:rPr>
                <a:t>They found the growth</a:t>
              </a:r>
              <a:r>
                <a:rPr lang="en-US" sz="1200" b="0" u="none" baseline="0">
                  <a:solidFill>
                    <a:sysClr val="windowText" lastClr="000000"/>
                  </a:solidFill>
                  <a:latin typeface="+mn-lt"/>
                </a:rPr>
                <a:t> rates to be 3.63%, 3.33%, and 2.07%.  Since we need to calculate the </a:t>
              </a:r>
              <a:r>
                <a:rPr lang="en-US" sz="1200" b="1" u="none" baseline="0">
                  <a:solidFill>
                    <a:sysClr val="windowText" lastClr="000000"/>
                  </a:solidFill>
                  <a:latin typeface="+mn-lt"/>
                </a:rPr>
                <a:t>average </a:t>
              </a:r>
              <a:r>
                <a:rPr lang="en-US" sz="1200" b="0" u="none" baseline="0">
                  <a:solidFill>
                    <a:sysClr val="windowText" lastClr="000000"/>
                  </a:solidFill>
                  <a:latin typeface="+mn-lt"/>
                </a:rPr>
                <a:t>growth rate, Alfalfa would need to add up the three growth rates and divide by the number of growth rates.  The number of growth rates should always be 3.  </a:t>
              </a:r>
            </a:p>
            <a:p>
              <a:pPr algn="l"/>
              <a:endParaRPr lang="en-US" sz="1200" b="0" i="0" u="none" baseline="0">
                <a:solidFill>
                  <a:sysClr val="windowText" lastClr="000000"/>
                </a:solidFill>
                <a:latin typeface="+mn-lt"/>
              </a:endParaRPr>
            </a:p>
            <a:p>
              <a:pPr algn="l"/>
              <a:r>
                <a:rPr lang="en-US" sz="1200" b="1" i="0" u="none" baseline="0">
                  <a:solidFill>
                    <a:sysClr val="windowText" lastClr="000000"/>
                  </a:solidFill>
                  <a:latin typeface="+mn-lt"/>
                </a:rPr>
                <a:t> </a:t>
              </a:r>
              <a:r>
                <a:rPr lang="en-US" sz="1200" b="1" i="0" u="none" baseline="0">
                  <a:solidFill>
                    <a:sysClr val="windowText" lastClr="000000"/>
                  </a:solidFill>
                  <a:latin typeface="+mn-lt"/>
                  <a:ea typeface="Cambria Math" panose="02040503050406030204" pitchFamily="18" charset="0"/>
                </a:rPr>
                <a:t>Internal</a:t>
              </a:r>
              <a:r>
                <a:rPr lang="en-US" sz="1200" b="1" i="0" u="none" baseline="0">
                  <a:solidFill>
                    <a:sysClr val="windowText" lastClr="000000"/>
                  </a:solidFill>
                  <a:latin typeface="+mn-lt"/>
                </a:rPr>
                <a:t> G</a:t>
              </a:r>
              <a:r>
                <a:rPr lang="en-US" sz="1200" b="1" i="0" u="none" baseline="0">
                  <a:solidFill>
                    <a:sysClr val="windowText" lastClr="000000"/>
                  </a:solidFill>
                  <a:latin typeface="Cambria Math" panose="02040503050406030204" pitchFamily="18" charset="0"/>
                </a:rPr>
                <a:t>𝐫𝐨𝐰𝐭𝐡 𝐀𝐝𝐣𝐮𝐬𝐭𝐦𝐞𝐧𝐭 𝐅𝐚𝐜𝐭𝐨𝐫</a:t>
              </a:r>
              <a:r>
                <a:rPr lang="en-US" sz="1200" b="0" i="0" u="none" baseline="0">
                  <a:solidFill>
                    <a:sysClr val="windowText" lastClr="000000"/>
                  </a:solidFill>
                  <a:latin typeface="Cambria Math" panose="02040503050406030204" pitchFamily="18" charset="0"/>
                </a:rPr>
                <a:t>=(3.63%+3.33%+3.07%)/3</a:t>
              </a:r>
              <a:r>
                <a:rPr lang="en-US" sz="1200" b="0" i="0" u="none" baseline="0">
                  <a:solidFill>
                    <a:sysClr val="windowText" lastClr="000000"/>
                  </a:solidFill>
                  <a:latin typeface="+mn-lt"/>
                </a:rPr>
                <a:t> = 3.01%</a:t>
              </a:r>
            </a:p>
            <a:p>
              <a:pPr algn="l"/>
              <a:endParaRPr lang="en-US" sz="1200" b="0" i="0" u="none" baseline="0">
                <a:solidFill>
                  <a:sysClr val="windowText" lastClr="000000"/>
                </a:solidFill>
                <a:latin typeface="+mn-lt"/>
              </a:endParaRPr>
            </a:p>
            <a:p>
              <a:pPr algn="l"/>
              <a:r>
                <a:rPr lang="en-US" sz="1200" b="0" i="0" u="none" baseline="0">
                  <a:solidFill>
                    <a:sysClr val="windowText" lastClr="000000"/>
                  </a:solidFill>
                  <a:latin typeface="+mn-lt"/>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200024</xdr:colOff>
      <xdr:row>1</xdr:row>
      <xdr:rowOff>9526</xdr:rowOff>
    </xdr:from>
    <xdr:to>
      <xdr:col>22</xdr:col>
      <xdr:colOff>609599</xdr:colOff>
      <xdr:row>27</xdr:row>
      <xdr:rowOff>57150</xdr:rowOff>
    </xdr:to>
    <xdr:sp macro="" textlink="">
      <xdr:nvSpPr>
        <xdr:cNvPr id="2" name="TextBox 1">
          <a:extLst>
            <a:ext uri="{FF2B5EF4-FFF2-40B4-BE49-F238E27FC236}">
              <a16:creationId xmlns="" xmlns:a16="http://schemas.microsoft.com/office/drawing/2014/main" id="{00000000-0008-0000-0300-000002000000}"/>
            </a:ext>
          </a:extLst>
        </xdr:cNvPr>
        <xdr:cNvSpPr txBox="1"/>
      </xdr:nvSpPr>
      <xdr:spPr>
        <a:xfrm>
          <a:off x="5886449" y="247651"/>
          <a:ext cx="12601575" cy="519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2 - Counterfactual</a:t>
          </a:r>
          <a:r>
            <a:rPr lang="en-US" sz="1200" b="1" u="sng" baseline="0">
              <a:solidFill>
                <a:sysClr val="windowText" lastClr="000000"/>
              </a:solidFill>
              <a:latin typeface="+mn-lt"/>
            </a:rPr>
            <a:t> Revenue Calculation</a:t>
          </a:r>
        </a:p>
        <a:p>
          <a:pPr algn="l"/>
          <a:r>
            <a:rPr lang="en-US" sz="1200" u="none">
              <a:solidFill>
                <a:sysClr val="windowText" lastClr="000000"/>
              </a:solidFill>
              <a:latin typeface="+mn-lt"/>
            </a:rPr>
            <a:t>Alfalfa is now prepared to do their Counterfactual Revenue Calculation for December 31, 2020. </a:t>
          </a:r>
          <a:r>
            <a:rPr lang="en-US" sz="1200" u="none" baseline="0">
              <a:solidFill>
                <a:sysClr val="windowText" lastClr="000000"/>
              </a:solidFill>
              <a:latin typeface="+mn-lt"/>
            </a:rPr>
            <a:t> It does not matter when your community performs this analysis, so long as you have enough time to implement strategies/projects for funds gained through lost revenue.  Your community could decide to wait until 2024 to do all of these calculations, but you may run out of time when planning large scale infrastructure projects or public healthy/safety purchases.  Alfalfa has decided to do the analysis immediately to see what their lost revenue is for 2020.  </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If you recall, the calculation for counterfactual revenue is the following:</a:t>
          </a:r>
        </a:p>
        <a:p>
          <a:pPr algn="l"/>
          <a:endParaRPr lang="en-US" sz="120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Counterfactual Revenue = Base Year Revenue</a:t>
          </a:r>
          <a:r>
            <a:rPr lang="en-US" sz="1200" b="0" baseline="0">
              <a:solidFill>
                <a:schemeClr val="dk1"/>
              </a:solidFill>
              <a:effectLst/>
              <a:latin typeface="+mn-lt"/>
              <a:ea typeface="+mn-ea"/>
              <a:cs typeface="+mn-cs"/>
            </a:rPr>
            <a:t> * [(1 + Growth Adjustment)]^n/12</a:t>
          </a:r>
          <a:endParaRPr lang="en-US" sz="1200">
            <a:effectLst/>
            <a:latin typeface="+mn-lt"/>
          </a:endParaRPr>
        </a:p>
        <a:p>
          <a:pPr algn="l"/>
          <a:endParaRPr lang="en-US" sz="1200" u="none">
            <a:solidFill>
              <a:sysClr val="windowText" lastClr="000000"/>
            </a:solidFill>
            <a:latin typeface="+mn-lt"/>
          </a:endParaRPr>
        </a:p>
        <a:p>
          <a:pPr algn="l"/>
          <a:r>
            <a:rPr lang="en-US" sz="1200" u="none">
              <a:solidFill>
                <a:sysClr val="windowText" lastClr="000000"/>
              </a:solidFill>
              <a:latin typeface="+mn-lt"/>
            </a:rPr>
            <a:t>We</a:t>
          </a:r>
          <a:r>
            <a:rPr lang="en-US" sz="1200" u="none" baseline="0">
              <a:solidFill>
                <a:sysClr val="windowText" lastClr="000000"/>
              </a:solidFill>
              <a:latin typeface="+mn-lt"/>
            </a:rPr>
            <a:t> now have all of the inputs needed to do the calculation.  </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Where...</a:t>
          </a:r>
        </a:p>
        <a:p>
          <a:pPr algn="l"/>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Base Year Revenue = $247,000</a:t>
          </a:r>
          <a:br>
            <a:rPr lang="en-US" sz="1200" u="none" baseline="0">
              <a:solidFill>
                <a:sysClr val="windowText" lastClr="000000"/>
              </a:solidFill>
              <a:latin typeface="+mn-lt"/>
            </a:rPr>
          </a:br>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Growth Adjustment Factor = 4.1%</a:t>
          </a:r>
          <a:br>
            <a:rPr lang="en-US" sz="1200" u="none" baseline="0">
              <a:solidFill>
                <a:sysClr val="windowText" lastClr="000000"/>
              </a:solidFill>
              <a:latin typeface="+mn-lt"/>
            </a:rPr>
          </a:br>
          <a:r>
            <a:rPr lang="en-US" sz="1200" u="none" baseline="0">
              <a:solidFill>
                <a:sysClr val="windowText" lastClr="000000"/>
              </a:solidFill>
              <a:latin typeface="+mn-lt"/>
            </a:rPr>
            <a:t>(NOTE: Alfalfa selected the federal growth rate of 4.1% because it is higher than the internal  growth rate of 3.01% as calculated in Example Step one)</a:t>
          </a:r>
        </a:p>
        <a:p>
          <a:pPr marL="171450" indent="-171450" algn="l">
            <a:buFont typeface="Arial" panose="020B0604020202020204" pitchFamily="34" charset="0"/>
            <a:buChar char="•"/>
          </a:pPr>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n = 12</a:t>
          </a:r>
          <a:br>
            <a:rPr lang="en-US" sz="1200" u="none" baseline="0">
              <a:solidFill>
                <a:sysClr val="windowText" lastClr="000000"/>
              </a:solidFill>
              <a:latin typeface="+mn-lt"/>
            </a:rPr>
          </a:br>
          <a:endParaRPr lang="en-US" sz="1200" u="none" baseline="0">
            <a:solidFill>
              <a:sysClr val="windowText" lastClr="000000"/>
            </a:solidFill>
            <a:latin typeface="+mn-lt"/>
          </a:endParaRP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Counterfactual Revenue = (247,000) * [(1 + 0.041)]^12/12</a:t>
          </a:r>
        </a:p>
        <a:p>
          <a:pPr algn="l"/>
          <a:endParaRPr lang="en-US" sz="1200" u="none" baseline="0">
            <a:solidFill>
              <a:sysClr val="windowText" lastClr="000000"/>
            </a:solidFill>
            <a:latin typeface="+mn-lt"/>
          </a:endParaRPr>
        </a:p>
        <a:p>
          <a:pPr algn="l"/>
          <a:r>
            <a:rPr lang="en-US" sz="1200" b="1" u="sng" baseline="0">
              <a:solidFill>
                <a:sysClr val="windowText" lastClr="000000"/>
              </a:solidFill>
              <a:latin typeface="+mn-lt"/>
            </a:rPr>
            <a:t>Counterfactual Revenue = $257,127.00</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We have one more step in this process, which is to compare the counterfactual revenue to the actual revenue that Alfalfa received in 2020.  </a:t>
          </a:r>
        </a:p>
        <a:p>
          <a:pPr algn="l"/>
          <a:endParaRPr lang="en-US" sz="1100" u="none" baseline="0">
            <a:solidFill>
              <a:sysClr val="windowText" lastClr="000000"/>
            </a:solidFill>
          </a:endParaRPr>
        </a:p>
        <a:p>
          <a:pPr algn="l"/>
          <a:endParaRPr lang="en-US" sz="1100" u="none"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1</xdr:row>
      <xdr:rowOff>224791</xdr:rowOff>
    </xdr:from>
    <xdr:to>
      <xdr:col>12</xdr:col>
      <xdr:colOff>428625</xdr:colOff>
      <xdr:row>6</xdr:row>
      <xdr:rowOff>30480</xdr:rowOff>
    </xdr:to>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4823460" y="224791"/>
          <a:ext cx="6296025" cy="956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Step 3 - Comparison</a:t>
          </a:r>
        </a:p>
        <a:p>
          <a:pPr algn="l"/>
          <a:r>
            <a:rPr lang="en-US" sz="1200" b="0" u="none">
              <a:solidFill>
                <a:sysClr val="windowText" lastClr="000000"/>
              </a:solidFill>
            </a:rPr>
            <a:t>We have reached the final step.  Alfalfa must subtract the 2020 actual revenue from the counterfactual revenue to determine lost</a:t>
          </a:r>
          <a:r>
            <a:rPr lang="en-US" sz="1200" b="0" u="none" baseline="0">
              <a:solidFill>
                <a:sysClr val="windowText" lastClr="000000"/>
              </a:solidFill>
            </a:rPr>
            <a:t> revenue.  In this case, they were able to prove that they lost $5,127 in 2020 due to the pandemic.  Their calculation for 2020 is complete.  </a:t>
          </a:r>
        </a:p>
        <a:p>
          <a:pPr algn="l"/>
          <a:endParaRPr lang="en-US" sz="1200" b="0" u="none"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228600</xdr:colOff>
      <xdr:row>1</xdr:row>
      <xdr:rowOff>224790</xdr:rowOff>
    </xdr:from>
    <xdr:to>
      <xdr:col>18</xdr:col>
      <xdr:colOff>434340</xdr:colOff>
      <xdr:row>12</xdr:row>
      <xdr:rowOff>30479</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a:off x="10332720" y="453390"/>
          <a:ext cx="8161020" cy="2335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Optional</a:t>
          </a:r>
          <a:r>
            <a:rPr lang="en-US" sz="1200" b="1" u="sng" baseline="0">
              <a:solidFill>
                <a:schemeClr val="dk1"/>
              </a:solidFill>
              <a:effectLst/>
              <a:latin typeface="+mn-lt"/>
              <a:ea typeface="+mn-ea"/>
              <a:cs typeface="+mn-cs"/>
            </a:rPr>
            <a:t> Step 4 - Projection of Lost Revenue</a:t>
          </a:r>
          <a:endParaRPr lang="en-US" sz="1200">
            <a:effectLst/>
          </a:endParaRPr>
        </a:p>
        <a:p>
          <a:pPr algn="l"/>
          <a:r>
            <a:rPr lang="en-US" sz="1200" u="none">
              <a:solidFill>
                <a:sysClr val="windowText" lastClr="000000"/>
              </a:solidFill>
            </a:rPr>
            <a:t>Alfalfa can</a:t>
          </a:r>
          <a:r>
            <a:rPr lang="en-US" sz="1200" u="none" baseline="0">
              <a:solidFill>
                <a:sysClr val="windowText" lastClr="000000"/>
              </a:solidFill>
            </a:rPr>
            <a:t> obtain a reasonable picture of total lost revenue by projecting general revenues for 2021, 2022, and 2023.  They cannot know for sure the total lost revenue until the financial reports are concluded for 2023.  Alfalfa has chosen to use a  2% increase in taxes and intergovernmental revenues for the next three years.  </a:t>
          </a:r>
          <a:r>
            <a:rPr lang="en-US" sz="1200" u="none" baseline="0">
              <a:solidFill>
                <a:schemeClr val="dk1"/>
              </a:solidFill>
              <a:effectLst/>
              <a:latin typeface="+mn-lt"/>
              <a:ea typeface="+mn-ea"/>
              <a:cs typeface="+mn-cs"/>
            </a:rPr>
            <a:t>They anticipate hall rentals return in 2021 </a:t>
          </a:r>
          <a:r>
            <a:rPr lang="en-US" sz="1200" baseline="0">
              <a:solidFill>
                <a:schemeClr val="dk1"/>
              </a:solidFill>
              <a:effectLst/>
              <a:latin typeface="+mn-lt"/>
              <a:ea typeface="+mn-ea"/>
              <a:cs typeface="+mn-cs"/>
            </a:rPr>
            <a:t>and they keep them flat in 2022 and 2023.  </a:t>
          </a:r>
        </a:p>
        <a:p>
          <a:pPr algn="l"/>
          <a:endParaRPr lang="en-US" sz="1200" baseline="0">
            <a:solidFill>
              <a:schemeClr val="dk1"/>
            </a:solidFill>
            <a:effectLst/>
            <a:latin typeface="+mn-lt"/>
            <a:ea typeface="+mn-ea"/>
            <a:cs typeface="+mn-cs"/>
          </a:endParaRPr>
        </a:p>
        <a:p>
          <a:pPr algn="l"/>
          <a:r>
            <a:rPr lang="en-US" sz="1200" baseline="0">
              <a:solidFill>
                <a:schemeClr val="dk1"/>
              </a:solidFill>
              <a:effectLst/>
              <a:latin typeface="+mn-lt"/>
              <a:ea typeface="+mn-ea"/>
              <a:cs typeface="+mn-cs"/>
            </a:rPr>
            <a:t>Once the growth rate and base year revenue are determined in Example Step One they stay the same throughout the remainder of the calculation years.  The value of "n" increases by 12 each year.  </a:t>
          </a:r>
        </a:p>
        <a:p>
          <a:pPr algn="l"/>
          <a:endParaRPr lang="en-US" sz="1200" u="none" baseline="0">
            <a:solidFill>
              <a:schemeClr val="dk1"/>
            </a:solidFill>
            <a:effectLst/>
            <a:latin typeface="+mn-lt"/>
            <a:ea typeface="+mn-ea"/>
            <a:cs typeface="+mn-cs"/>
          </a:endParaRPr>
        </a:p>
        <a:p>
          <a:pPr algn="l"/>
          <a:r>
            <a:rPr lang="en-US" sz="1200" u="none" baseline="0">
              <a:solidFill>
                <a:sysClr val="windowText" lastClr="000000"/>
              </a:solidFill>
            </a:rPr>
            <a:t>The results reveal the power of compounding the 4.1% growth adjustment factor.    If the projection holds,  Alfalfa will lose $51,262.67 in revenue.  This $51,262.77 can be used for provision of government services, including infrastructure, fire, and EMS.</a:t>
          </a:r>
        </a:p>
        <a:p>
          <a:pPr algn="l"/>
          <a:endParaRPr lang="en-US" sz="1200" u="none" baseline="0">
            <a:solidFill>
              <a:sysClr val="windowText" lastClr="000000"/>
            </a:solidFill>
          </a:endParaRPr>
        </a:p>
        <a:p>
          <a:pPr algn="l"/>
          <a:endParaRPr lang="en-US" sz="1200" u="none" baseline="0">
            <a:solidFill>
              <a:sysClr val="windowText" lastClr="000000"/>
            </a:solidFill>
          </a:endParaRPr>
        </a:p>
        <a:p>
          <a:pPr algn="l"/>
          <a:endParaRPr lang="en-US" sz="1200" u="none"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604206</xdr:colOff>
      <xdr:row>0</xdr:row>
      <xdr:rowOff>60961</xdr:rowOff>
    </xdr:from>
    <xdr:to>
      <xdr:col>20</xdr:col>
      <xdr:colOff>299407</xdr:colOff>
      <xdr:row>24</xdr:row>
      <xdr:rowOff>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 xmlns:a16="http://schemas.microsoft.com/office/drawing/2014/main" id="{00000000-0008-0000-0600-000002000000}"/>
                </a:ext>
              </a:extLst>
            </xdr:cNvPr>
            <xdr:cNvSpPr txBox="1"/>
          </xdr:nvSpPr>
          <xdr:spPr>
            <a:xfrm>
              <a:off x="11400736" y="60961"/>
              <a:ext cx="9059538" cy="5199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1 - Growth Adjustment Factor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We're going to walk through a hypothetical municipality's (town, village,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When calculating the growth rate, Alfalfa calculated the growth between year's 2016-2017, 2017-2018, and 2018-2019.  For example, when calculating the growth between 2016's revenues and 2017's revenues, they conducted the following calculation: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Growth Rate 2016 to 2017 </a:t>
              </a:r>
              <a14:m>
                <m:oMath xmlns:m="http://schemas.openxmlformats.org/officeDocument/2006/math">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−2016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2016 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and so 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2017 to 2018 </a:t>
              </a:r>
              <a14:m>
                <m:oMath xmlns:m="http://schemas.openxmlformats.org/officeDocument/2006/math">
                  <m:r>
                    <a:rPr kumimoji="0" lang="en-US" sz="12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2018 to 2019 </a:t>
              </a:r>
              <a14:m>
                <m:oMath xmlns:m="http://schemas.openxmlformats.org/officeDocument/2006/math">
                  <m:r>
                    <a:rPr kumimoji="0" lang="en-US" sz="12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2019 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2.07%</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They found the growth rates to be 3.63%, 3.33%, and 2.07%.  Since we need to calculate the </a:t>
              </a:r>
              <a:r>
                <a:rPr kumimoji="0" lang="en-US" sz="1200" b="1" i="0" u="none" strike="noStrike" kern="0" cap="none" spc="0" normalizeH="0" baseline="0" noProof="0">
                  <a:ln>
                    <a:noFill/>
                  </a:ln>
                  <a:solidFill>
                    <a:sysClr val="windowText" lastClr="000000"/>
                  </a:solidFill>
                  <a:effectLst/>
                  <a:uLnTx/>
                  <a:uFillTx/>
                  <a:latin typeface="+mn-lt"/>
                  <a:ea typeface="+mn-ea"/>
                  <a:cs typeface="+mn-cs"/>
                </a:rPr>
                <a:t>average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rate, Alfalfa would need to add up the three growth rates and divide by the number of growth rates.  The number of growth rates should always be 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 </a:t>
              </a:r>
              <a:r>
                <a:rPr kumimoji="0" lang="en-US" sz="1200" b="1" i="0"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rPr>
                <a:t>Internal</a:t>
              </a:r>
              <a:r>
                <a:rPr kumimoji="0" lang="en-US" sz="1200" b="1" i="0" u="none" strike="noStrike" kern="0" cap="none" spc="0" normalizeH="0" baseline="0" noProof="0">
                  <a:ln>
                    <a:noFill/>
                  </a:ln>
                  <a:solidFill>
                    <a:sysClr val="windowText" lastClr="000000"/>
                  </a:solidFill>
                  <a:effectLst/>
                  <a:uLnTx/>
                  <a:uFillTx/>
                  <a:latin typeface="+mn-lt"/>
                  <a:ea typeface="+mn-ea"/>
                  <a:cs typeface="+mn-cs"/>
                </a:rPr>
                <a:t> G</a:t>
              </a:r>
              <a14:m>
                <m:oMath xmlns:m="http://schemas.openxmlformats.org/officeDocument/2006/math">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𝐫𝐨𝐰𝐭𝐡</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𝐀𝐝𝐣𝐮𝐬𝐭𝐦𝐞𝐧𝐭</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𝐅𝐚𝐜𝐭𝐨𝐫</m:t>
                  </m:r>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f>
                    <m:fPr>
                      <m:ctrlP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3.63%+3.33%+3.07%</m:t>
                      </m:r>
                    </m:num>
                    <m:den>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3</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3.01%</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Choice>
      <mc:Fallback xmlns="">
        <xdr:sp macro="" textlink="">
          <xdr:nvSpPr>
            <xdr:cNvPr id="2" name="TextBox 1">
              <a:extLst>
                <a:ext uri="{FF2B5EF4-FFF2-40B4-BE49-F238E27FC236}">
                  <a16:creationId xmlns="" xmlns:a16="http://schemas.microsoft.com/office/drawing/2014/main" xmlns:a14="http://schemas.microsoft.com/office/drawing/2010/main" id="{00000000-0008-0000-0600-000002000000}"/>
                </a:ext>
              </a:extLst>
            </xdr:cNvPr>
            <xdr:cNvSpPr txBox="1"/>
          </xdr:nvSpPr>
          <xdr:spPr>
            <a:xfrm>
              <a:off x="11400736" y="60961"/>
              <a:ext cx="9059538" cy="5199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1 - Growth Adjustment Factor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We're going to walk through a hypothetical municipality's (town, village,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When calculating the growth rate, Alfalfa calculated the growth between year's 2016-2017, 2017-2018, and 2018-2019.  For example, when calculating the growth between 2016's revenues and 2017's revenues, they conducted the following calculation: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Growth Rate 2016 to 2017 </a:t>
              </a:r>
              <a:r>
                <a:rPr kumimoji="0" lang="en-US"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 (2017 𝑇𝑜𝑡𝑎𝑙 𝑅𝑒𝑣𝑒𝑛𝑢𝑒𝑠 −2016 𝑇𝑜𝑡𝑎𝑙 𝑅𝑒𝑣𝑒𝑛𝑢𝑒𝑠)/(2016 𝑇𝑜𝑡𝑎𝑙 𝑅𝑒𝑣𝑒𝑛𝑢𝑒𝑠)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and so 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2017 to 2018 </a:t>
              </a:r>
              <a:r>
                <a:rPr kumimoji="0" lang="en-US" sz="12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(2018 𝑇𝑜𝑡𝑎𝑙 𝑅𝑒𝑣𝑒𝑛𝑢𝑒𝑠 −2017 𝑇𝑜𝑡𝑎𝑙 𝑅𝑒𝑣𝑒𝑛𝑢𝑒𝑠)/(2017 𝑇𝑜𝑡𝑎𝑙 𝑅𝑒𝑣𝑒𝑛𝑢𝑒𝑠)</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2018 to 2019 </a:t>
              </a:r>
              <a:r>
                <a:rPr kumimoji="0" lang="en-US" sz="12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(2019 𝑇𝑜𝑡𝑎𝑙 𝑅𝑒𝑣𝑒𝑛𝑢𝑒𝑠 −2018 𝑇𝑜𝑡𝑎𝑙 𝑅𝑒𝑣𝑒𝑛𝑢𝑒𝑠)/(2018 𝑇𝑜𝑡𝑎𝑙 𝑅𝑒𝑣𝑒𝑛𝑢𝑒𝑠)</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2.07%</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They found the growth rates to be 3.63%, 3.33%, and 2.07%.  Since we need to calculate the </a:t>
              </a:r>
              <a:r>
                <a:rPr kumimoji="0" lang="en-US" sz="1200" b="1" i="0" u="none" strike="noStrike" kern="0" cap="none" spc="0" normalizeH="0" baseline="0" noProof="0">
                  <a:ln>
                    <a:noFill/>
                  </a:ln>
                  <a:solidFill>
                    <a:sysClr val="windowText" lastClr="000000"/>
                  </a:solidFill>
                  <a:effectLst/>
                  <a:uLnTx/>
                  <a:uFillTx/>
                  <a:latin typeface="+mn-lt"/>
                  <a:ea typeface="+mn-ea"/>
                  <a:cs typeface="+mn-cs"/>
                </a:rPr>
                <a:t>average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rate, Alfalfa would need to add up the three growth rates and divide by the number of growth rates.  The number of growth rates should always be 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 </a:t>
              </a:r>
              <a:r>
                <a:rPr kumimoji="0" lang="en-US" sz="1200" b="1" i="0"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rPr>
                <a:t>Internal</a:t>
              </a:r>
              <a:r>
                <a:rPr kumimoji="0" lang="en-US" sz="1200" b="1" i="0" u="none" strike="noStrike" kern="0" cap="none" spc="0" normalizeH="0" baseline="0" noProof="0">
                  <a:ln>
                    <a:noFill/>
                  </a:ln>
                  <a:solidFill>
                    <a:sysClr val="windowText" lastClr="000000"/>
                  </a:solidFill>
                  <a:effectLst/>
                  <a:uLnTx/>
                  <a:uFillTx/>
                  <a:latin typeface="+mn-lt"/>
                  <a:ea typeface="+mn-ea"/>
                  <a:cs typeface="+mn-cs"/>
                </a:rPr>
                <a:t> G</a:t>
              </a:r>
              <a: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𝐫𝐨𝐰𝐭𝐡 𝐀𝐝𝐣𝐮𝐬𝐭𝐦𝐞𝐧𝐭 𝐅𝐚𝐜𝐭𝐨𝐫</a:t>
              </a:r>
              <a:r>
                <a:rPr kumimoji="0" lang="en-US"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=(3.63%+3.33%+3.07%)/3</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3.01%</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Fallback>
    </mc:AlternateContent>
    <xdr:clientData/>
  </xdr:twoCellAnchor>
  <xdr:twoCellAnchor>
    <xdr:from>
      <xdr:col>6</xdr:col>
      <xdr:colOff>0</xdr:colOff>
      <xdr:row>25</xdr:row>
      <xdr:rowOff>9526</xdr:rowOff>
    </xdr:from>
    <xdr:to>
      <xdr:col>20</xdr:col>
      <xdr:colOff>304800</xdr:colOff>
      <xdr:row>49</xdr:row>
      <xdr:rowOff>9182</xdr:rowOff>
    </xdr:to>
    <xdr:sp macro="" textlink="">
      <xdr:nvSpPr>
        <xdr:cNvPr id="3" name="TextBox 2">
          <a:extLst>
            <a:ext uri="{FF2B5EF4-FFF2-40B4-BE49-F238E27FC236}">
              <a16:creationId xmlns="" xmlns:a16="http://schemas.microsoft.com/office/drawing/2014/main" id="{00000000-0008-0000-0600-000003000000}"/>
            </a:ext>
          </a:extLst>
        </xdr:cNvPr>
        <xdr:cNvSpPr txBox="1"/>
      </xdr:nvSpPr>
      <xdr:spPr>
        <a:xfrm>
          <a:off x="11420819" y="5472056"/>
          <a:ext cx="9044848" cy="5508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2 - Counterfactual Revenue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 is now prepared to do their Counterfactual Revenue Calculation for December 31, 2020.  It does not matter when your community performs this analysis, so long as you have enough time to implement strategies/projects for funds gained through lost revenue.  Your community could decide to wait until 2024 to do all of these calculations, but you may run out of time when planning large scale infrastructure projects or public healthy/safety purchases.  Alfalfa has decided to do the analysis immediately to see what their lost revenue is for 2020.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If you recall, the calculation for counterfactual revenue is the following:</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Counterfactual Revenue = Base Year Revenue * [(1 + Growth Adjustment)]^n/12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now have all of the inputs needed to do the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Base Year Revenue = $247,000</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Adjustment Factor = 4.1%</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r>
            <a:rPr kumimoji="0" lang="en-US" sz="1200" b="0" i="0" u="none" strike="noStrike" kern="0" cap="none" spc="0" normalizeH="0" baseline="0" noProof="0">
              <a:ln>
                <a:noFill/>
              </a:ln>
              <a:solidFill>
                <a:sysClr val="windowText" lastClr="000000"/>
              </a:solidFill>
              <a:effectLst/>
              <a:uLnTx/>
              <a:uFillTx/>
              <a:latin typeface="+mn-lt"/>
              <a:ea typeface="+mn-ea"/>
              <a:cs typeface="+mn-cs"/>
            </a:rPr>
            <a:t>(NOTE: Alfalfa selected the federal growth rate of 4.1% because it is higher than the internal  growth rate of 3.01% as calculated in Example Step one)</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n = 12</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Counterfactual Revenue = (247,000) * [(1 + 0.041)]^12/12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Counterfactual Revenue = $257,127.00</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have one more step in this process, which is to compare the counterfactual revenue to the actual revenue that Alfalfa received in 2020.  </a:t>
          </a:r>
        </a:p>
        <a:p>
          <a:pPr algn="l"/>
          <a:endParaRPr lang="en-US" sz="1050" u="none" baseline="0">
            <a:solidFill>
              <a:sysClr val="windowText" lastClr="000000"/>
            </a:solidFill>
          </a:endParaRPr>
        </a:p>
        <a:p>
          <a:pPr algn="l"/>
          <a:endParaRPr lang="en-US" sz="1100" u="none" baseline="0">
            <a:solidFill>
              <a:sysClr val="windowText" lastClr="000000"/>
            </a:solidFill>
          </a:endParaRPr>
        </a:p>
      </xdr:txBody>
    </xdr:sp>
    <xdr:clientData/>
  </xdr:twoCellAnchor>
  <xdr:twoCellAnchor>
    <xdr:from>
      <xdr:col>6</xdr:col>
      <xdr:colOff>27795</xdr:colOff>
      <xdr:row>50</xdr:row>
      <xdr:rowOff>0</xdr:rowOff>
    </xdr:from>
    <xdr:to>
      <xdr:col>20</xdr:col>
      <xdr:colOff>312168</xdr:colOff>
      <xdr:row>53</xdr:row>
      <xdr:rowOff>73446</xdr:rowOff>
    </xdr:to>
    <xdr:sp macro="" textlink="">
      <xdr:nvSpPr>
        <xdr:cNvPr id="4" name="TextBox 3">
          <a:extLst>
            <a:ext uri="{FF2B5EF4-FFF2-40B4-BE49-F238E27FC236}">
              <a16:creationId xmlns="" xmlns:a16="http://schemas.microsoft.com/office/drawing/2014/main" id="{00000000-0008-0000-0600-000004000000}"/>
            </a:ext>
          </a:extLst>
        </xdr:cNvPr>
        <xdr:cNvSpPr txBox="1"/>
      </xdr:nvSpPr>
      <xdr:spPr>
        <a:xfrm>
          <a:off x="11448614" y="11200482"/>
          <a:ext cx="9024421"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3 - Comparison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have reached the final step.  Alfalfa must subtract the 2020 actual revenue from the counterfactual revenue to determine lost revenue.  In this case, they were able to prove that they lost $5,127 in 2020 due to the pandemic.  Their calculation for 2020 is complete.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50" b="0" u="none" baseline="0">
            <a:solidFill>
              <a:sysClr val="windowText" lastClr="000000"/>
            </a:solidFill>
          </a:endParaRPr>
        </a:p>
      </xdr:txBody>
    </xdr:sp>
    <xdr:clientData/>
  </xdr:twoCellAnchor>
  <xdr:twoCellAnchor>
    <xdr:from>
      <xdr:col>5</xdr:col>
      <xdr:colOff>615453</xdr:colOff>
      <xdr:row>62</xdr:row>
      <xdr:rowOff>736</xdr:rowOff>
    </xdr:from>
    <xdr:to>
      <xdr:col>20</xdr:col>
      <xdr:colOff>282629</xdr:colOff>
      <xdr:row>71</xdr:row>
      <xdr:rowOff>222632</xdr:rowOff>
    </xdr:to>
    <xdr:sp macro="" textlink="">
      <xdr:nvSpPr>
        <xdr:cNvPr id="5" name="TextBox 4">
          <a:extLst>
            <a:ext uri="{FF2B5EF4-FFF2-40B4-BE49-F238E27FC236}">
              <a16:creationId xmlns="" xmlns:a16="http://schemas.microsoft.com/office/drawing/2014/main" id="{00000000-0008-0000-0600-000005000000}"/>
            </a:ext>
          </a:extLst>
        </xdr:cNvPr>
        <xdr:cNvSpPr txBox="1"/>
      </xdr:nvSpPr>
      <xdr:spPr>
        <a:xfrm>
          <a:off x="11411983" y="14680712"/>
          <a:ext cx="9031513" cy="230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ea"/>
              <a:cs typeface="+mn-cs"/>
            </a:rPr>
            <a:t>Optional Step 4 - Projection of Lost Revenue</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 can obtain a reasonable picture of total lost revenue by projecting general revenues for 2021, 2022, and 2023.  They cannot know for sure the total lost revenue until the financial reports are concluded for 2023.  Alfalfa has chosen to use a  2% increase in taxes and intergovernmental revenues for the next three years.  </a:t>
          </a:r>
          <a:r>
            <a:rPr kumimoji="0" lang="en-US" sz="1200" b="0" i="0" u="none" strike="noStrike" kern="0" cap="none" spc="0" normalizeH="0" baseline="0" noProof="0">
              <a:ln>
                <a:noFill/>
              </a:ln>
              <a:solidFill>
                <a:prstClr val="black"/>
              </a:solidFill>
              <a:effectLst/>
              <a:uLnTx/>
              <a:uFillTx/>
              <a:latin typeface="+mn-lt"/>
              <a:ea typeface="+mn-ea"/>
              <a:cs typeface="+mn-cs"/>
            </a:rPr>
            <a:t>They anticipate hall rentals return in 2021 and they keep them flat in 2022 and 2023.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Once the growth rate and base year revenue are determined in Example Step One they stay the same throughout the remainder of the calculation years.  The value of "n" increases by 12 each year.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 results reveal the power of compounding the 4.1% growth adjustment factor.    If the projection holds,  Alfalfa will lose $51,262.67 in revenue.  This $51,262.77 can be used for provision of government services, including infrastructure, fire, and EMS.</a:t>
          </a:r>
        </a:p>
        <a:p>
          <a:pPr algn="l"/>
          <a:endParaRPr lang="en-US" sz="1200" u="none"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600075</xdr:colOff>
      <xdr:row>3</xdr:row>
      <xdr:rowOff>9525</xdr:rowOff>
    </xdr:from>
    <xdr:to>
      <xdr:col>14</xdr:col>
      <xdr:colOff>1</xdr:colOff>
      <xdr:row>16</xdr:row>
      <xdr:rowOff>327660</xdr:rowOff>
    </xdr:to>
    <xdr:sp macro="" textlink="">
      <xdr:nvSpPr>
        <xdr:cNvPr id="2" name="TextBox 1">
          <a:extLst>
            <a:ext uri="{FF2B5EF4-FFF2-40B4-BE49-F238E27FC236}">
              <a16:creationId xmlns="" xmlns:a16="http://schemas.microsoft.com/office/drawing/2014/main" id="{00000000-0008-0000-0800-000002000000}"/>
            </a:ext>
          </a:extLst>
        </xdr:cNvPr>
        <xdr:cNvSpPr txBox="1"/>
      </xdr:nvSpPr>
      <xdr:spPr>
        <a:xfrm>
          <a:off x="12197715" y="634365"/>
          <a:ext cx="5023486" cy="2908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Calculation</a:t>
          </a:r>
          <a:r>
            <a:rPr lang="en-US" sz="1200" b="1" u="sng" baseline="0">
              <a:solidFill>
                <a:sysClr val="windowText" lastClr="000000"/>
              </a:solidFill>
            </a:rPr>
            <a:t> Summary</a:t>
          </a:r>
          <a:endParaRPr lang="en-US" sz="1200" b="1" u="sng">
            <a:solidFill>
              <a:sysClr val="windowText" lastClr="000000"/>
            </a:solidFill>
          </a:endParaRPr>
        </a:p>
        <a:p>
          <a:pPr algn="l"/>
          <a:r>
            <a:rPr lang="en-US" sz="1200" b="1" u="none">
              <a:solidFill>
                <a:sysClr val="windowText" lastClr="000000"/>
              </a:solidFill>
            </a:rPr>
            <a:t>1.</a:t>
          </a:r>
          <a:r>
            <a:rPr lang="en-US" sz="1200" u="none">
              <a:solidFill>
                <a:sysClr val="windowText" lastClr="000000"/>
              </a:solidFill>
            </a:rPr>
            <a:t> </a:t>
          </a:r>
          <a:r>
            <a:rPr lang="en-US" sz="1200" u="none" baseline="0">
              <a:solidFill>
                <a:sysClr val="windowText" lastClr="000000"/>
              </a:solidFill>
            </a:rPr>
            <a:t> Ensure your general revenue for 2016 through 2020 populated correctly based on the data entered on 'Tab - Enter Your Data'</a:t>
          </a:r>
        </a:p>
        <a:p>
          <a:pPr algn="l"/>
          <a:endParaRPr lang="en-US" sz="1200" u="none" baseline="0">
            <a:solidFill>
              <a:sysClr val="windowText" lastClr="000000"/>
            </a:solidFill>
          </a:endParaRPr>
        </a:p>
        <a:p>
          <a:pPr algn="l"/>
          <a:r>
            <a:rPr lang="en-US" sz="1200" b="1" u="none" baseline="0">
              <a:solidFill>
                <a:sysClr val="windowText" lastClr="000000"/>
              </a:solidFill>
            </a:rPr>
            <a:t>2.</a:t>
          </a:r>
          <a:r>
            <a:rPr lang="en-US" sz="1200" u="none" baseline="0">
              <a:solidFill>
                <a:sysClr val="windowText" lastClr="000000"/>
              </a:solidFill>
            </a:rPr>
            <a:t> Review your 2020 revenue loss estimate in B27</a:t>
          </a:r>
        </a:p>
        <a:p>
          <a:pPr algn="l"/>
          <a:endParaRPr lang="en-US" sz="1200" u="none"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rPr>
            <a:t>3. </a:t>
          </a:r>
          <a:r>
            <a:rPr lang="en-US" sz="1200" i="1" u="none" baseline="0">
              <a:solidFill>
                <a:sysClr val="windowText" lastClr="000000"/>
              </a:solidFill>
            </a:rPr>
            <a:t>Optional </a:t>
          </a:r>
          <a:r>
            <a:rPr lang="en-US" sz="1200" u="none" baseline="0">
              <a:solidFill>
                <a:sysClr val="windowText" lastClr="000000"/>
              </a:solidFill>
            </a:rPr>
            <a:t>- to project your revenue loss for fiscal years 2021 through 2023, enter reasonable projections for each revenue category (taxes, intergovernmental revenues, current charges, and miscellaneous general revenues. Consider recent law changes that may impact your budget </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u="none" baseline="0">
              <a:solidFill>
                <a:sysClr val="windowText" lastClr="000000"/>
              </a:solidFill>
            </a:rPr>
            <a:t>(e.g., general transportation aid increases, DNR PILT payment increases). </a:t>
          </a:r>
          <a:r>
            <a:rPr lang="en-US" sz="1200" b="1" baseline="0">
              <a:solidFill>
                <a:schemeClr val="dk1"/>
              </a:solidFill>
              <a:effectLst/>
              <a:latin typeface="+mn-lt"/>
              <a:ea typeface="+mn-ea"/>
              <a:cs typeface="+mn-cs"/>
            </a:rPr>
            <a:t>You must still complete the calculation for each point in time (December 31, 2021 - 2022 and - 2023). You will not know the total revenue loss (for all four points in time) until the financial reports are concluded for each period. </a:t>
          </a:r>
          <a:endParaRPr lang="en-US" sz="1200">
            <a:effectLst/>
          </a:endParaRPr>
        </a:p>
        <a:p>
          <a:pPr algn="l"/>
          <a:endParaRPr lang="en-US" sz="1200" u="none"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igov-my.sharepoint.com/personal/saram_regenauer_wisconsin_gov/Documents/American%20Rescue%20Plan%20Act%20Local%20Stimulus%20Distribution/Revenue%20Loss%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COUNTERFAC REV EXPLAINED"/>
      <sheetName val="2. GEN REV AND GROWTH FACTOR"/>
      <sheetName val="3. COUNTERFAC REV CALCULATION"/>
      <sheetName val="4. COMPARISON"/>
      <sheetName val="5. ESTIMATED COMPARISON"/>
      <sheetName val="Lines"/>
      <sheetName val="CONCLUSION"/>
      <sheetName val="YOUR COMMUNITY CALCS"/>
    </sheetNames>
    <sheetDataSet>
      <sheetData sheetId="0" refreshError="1"/>
      <sheetData sheetId="1" refreshError="1"/>
      <sheetData sheetId="2" refreshError="1"/>
      <sheetData sheetId="3" refreshError="1">
        <row r="2">
          <cell r="B2">
            <v>257126.99999999997</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49" zoomScaleNormal="100" workbookViewId="0">
      <selection activeCell="J72" sqref="J72"/>
    </sheetView>
  </sheetViews>
  <sheetFormatPr defaultRowHeight="14.4" x14ac:dyDescent="0.3"/>
  <cols>
    <col min="1" max="1" width="16.6640625" customWidth="1"/>
  </cols>
  <sheetData/>
  <sheetProtection selectLockedCells="1" selectUnlockedCells="1"/>
  <pageMargins left="0.7" right="0.7"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topLeftCell="B16" zoomScaleNormal="100" workbookViewId="0">
      <selection activeCell="J40" sqref="J40"/>
    </sheetView>
  </sheetViews>
  <sheetFormatPr defaultRowHeight="14.4" x14ac:dyDescent="0.3"/>
  <sheetData/>
  <sheetProtection sheet="1" objects="1" scenarios="1" selectLockedCells="1" selectUnlockedCells="1"/>
  <pageMargins left="0.7" right="0.7" top="0.75" bottom="0.7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opLeftCell="C11" zoomScale="120" zoomScaleNormal="120" workbookViewId="0">
      <selection sqref="A1:E1"/>
    </sheetView>
  </sheetViews>
  <sheetFormatPr defaultRowHeight="14.4" x14ac:dyDescent="0.3"/>
  <cols>
    <col min="1" max="1" width="38.33203125" customWidth="1"/>
    <col min="2" max="4" width="17.5546875" bestFit="1" customWidth="1"/>
    <col min="5" max="5" width="30.5546875" bestFit="1" customWidth="1"/>
  </cols>
  <sheetData>
    <row r="1" spans="1:5" ht="18" x14ac:dyDescent="0.35">
      <c r="A1" s="96" t="s">
        <v>495</v>
      </c>
      <c r="B1" s="96"/>
      <c r="C1" s="96"/>
      <c r="D1" s="96"/>
      <c r="E1" s="96"/>
    </row>
    <row r="2" spans="1:5" ht="18" x14ac:dyDescent="0.35">
      <c r="A2" s="1"/>
      <c r="B2" s="15" t="s">
        <v>27</v>
      </c>
      <c r="C2" s="15" t="s">
        <v>28</v>
      </c>
      <c r="D2" s="15" t="s">
        <v>29</v>
      </c>
      <c r="E2" s="7" t="s">
        <v>16</v>
      </c>
    </row>
    <row r="3" spans="1:5" ht="18" x14ac:dyDescent="0.35">
      <c r="A3" s="1" t="s">
        <v>0</v>
      </c>
      <c r="B3" s="2">
        <v>175000</v>
      </c>
      <c r="C3" s="2">
        <v>180000</v>
      </c>
      <c r="D3" s="2">
        <v>185000</v>
      </c>
      <c r="E3" s="2">
        <v>185000</v>
      </c>
    </row>
    <row r="4" spans="1:5" ht="18" x14ac:dyDescent="0.35">
      <c r="A4" s="1" t="s">
        <v>1</v>
      </c>
      <c r="B4" s="2">
        <v>50000</v>
      </c>
      <c r="C4" s="2">
        <v>53000</v>
      </c>
      <c r="D4" s="2">
        <v>56000</v>
      </c>
      <c r="E4" s="2">
        <v>62000</v>
      </c>
    </row>
    <row r="5" spans="1:5" ht="18" x14ac:dyDescent="0.35">
      <c r="A5" s="1" t="s">
        <v>2</v>
      </c>
      <c r="B5" s="2">
        <v>1000</v>
      </c>
      <c r="C5" s="2">
        <v>1200</v>
      </c>
      <c r="D5" s="2">
        <v>1000</v>
      </c>
      <c r="E5" s="2">
        <v>0</v>
      </c>
    </row>
    <row r="6" spans="1:5" ht="18.600000000000001" thickBot="1" x14ac:dyDescent="0.4">
      <c r="A6" s="1" t="s">
        <v>3</v>
      </c>
      <c r="B6" s="12">
        <v>0</v>
      </c>
      <c r="C6" s="12">
        <v>0</v>
      </c>
      <c r="D6" s="12">
        <v>0</v>
      </c>
      <c r="E6" s="12">
        <v>0</v>
      </c>
    </row>
    <row r="7" spans="1:5" ht="18.600000000000001" thickTop="1" x14ac:dyDescent="0.35">
      <c r="A7" s="1" t="s">
        <v>4</v>
      </c>
      <c r="B7" s="2">
        <f t="shared" ref="B7:D7" si="0">SUM(B3:B6)</f>
        <v>226000</v>
      </c>
      <c r="C7" s="2">
        <f t="shared" si="0"/>
        <v>234200</v>
      </c>
      <c r="D7" s="2">
        <f t="shared" si="0"/>
        <v>242000</v>
      </c>
      <c r="E7" s="2">
        <f>SUM(E3:E6)</f>
        <v>247000</v>
      </c>
    </row>
    <row r="8" spans="1:5" ht="18" x14ac:dyDescent="0.35">
      <c r="A8" s="1" t="s">
        <v>22</v>
      </c>
      <c r="B8" s="1"/>
      <c r="C8" s="9">
        <f>(C7-B7)/(B7)</f>
        <v>3.6283185840707964E-2</v>
      </c>
      <c r="D8" s="9">
        <f>(D7-C7)/(C7)</f>
        <v>3.3304867634500426E-2</v>
      </c>
      <c r="E8" s="9">
        <f>(E7-D7)/(D7)</f>
        <v>2.0661157024793389E-2</v>
      </c>
    </row>
    <row r="9" spans="1:5" ht="18" x14ac:dyDescent="0.35">
      <c r="A9" s="1"/>
      <c r="B9" s="1"/>
      <c r="C9" s="1"/>
      <c r="D9" s="1"/>
      <c r="E9" s="1"/>
    </row>
    <row r="10" spans="1:5" ht="18" x14ac:dyDescent="0.35">
      <c r="A10" s="1" t="s">
        <v>25</v>
      </c>
      <c r="B10" s="9">
        <f>(C8+D8+E8)/(3)</f>
        <v>3.0083070166667256E-2</v>
      </c>
      <c r="C10" s="1"/>
      <c r="D10" s="1"/>
      <c r="E10" s="1"/>
    </row>
    <row r="11" spans="1:5" ht="18" x14ac:dyDescent="0.35">
      <c r="A11" s="3" t="s">
        <v>24</v>
      </c>
      <c r="B11" s="11">
        <v>4.1000000000000002E-2</v>
      </c>
      <c r="C11" s="1"/>
      <c r="D11" s="1"/>
      <c r="E11" s="1"/>
    </row>
  </sheetData>
  <sheetProtection algorithmName="SHA-512" hashValue="M0i4okfXL7XU2ZfZY4Y3o91W5bWUFWr1vMzGYRJccCWvj0mKAMw/ZeBrxlIxRDcFVRoXRnhbG2+OgDjgI2zsIw==" saltValue="y/FD+i2HF+RCd2y8E+9q/A==" spinCount="100000" sheet="1" objects="1" scenarios="1" selectLockedCells="1" selectUnlockedCells="1"/>
  <mergeCells count="1">
    <mergeCell ref="A1:E1"/>
  </mergeCells>
  <pageMargins left="0.7" right="0.7" top="0.75" bottom="0.75" header="0.3" footer="0.3"/>
  <pageSetup scale="46" orientation="landscape" r:id="rId1"/>
  <ignoredErrors>
    <ignoredError sqref="B7:D7" formulaRange="1"/>
    <ignoredError sqref="B2:D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topLeftCell="C12" workbookViewId="0">
      <selection sqref="A1:B1"/>
    </sheetView>
  </sheetViews>
  <sheetFormatPr defaultRowHeight="14.4" x14ac:dyDescent="0.3"/>
  <cols>
    <col min="1" max="1" width="31.44140625" bestFit="1" customWidth="1"/>
    <col min="2" max="2" width="53.88671875" customWidth="1"/>
  </cols>
  <sheetData>
    <row r="1" spans="1:2" ht="18" x14ac:dyDescent="0.35">
      <c r="A1" s="96" t="s">
        <v>496</v>
      </c>
      <c r="B1" s="96"/>
    </row>
    <row r="2" spans="1:2" ht="18" x14ac:dyDescent="0.35">
      <c r="A2" s="1" t="s">
        <v>9</v>
      </c>
      <c r="B2" s="10">
        <f>B3*((1+B4))^((B5/12))</f>
        <v>257126.99999999997</v>
      </c>
    </row>
    <row r="3" spans="1:2" ht="18" x14ac:dyDescent="0.35">
      <c r="A3" s="1" t="s">
        <v>10</v>
      </c>
      <c r="B3" s="2">
        <f>'EXAMPLE STEP 1'!E7</f>
        <v>247000</v>
      </c>
    </row>
    <row r="4" spans="1:2" ht="18" x14ac:dyDescent="0.35">
      <c r="A4" s="1" t="s">
        <v>23</v>
      </c>
      <c r="B4" s="1">
        <v>4.1000000000000002E-2</v>
      </c>
    </row>
    <row r="5" spans="1:2" ht="18" x14ac:dyDescent="0.35">
      <c r="A5" s="1" t="s">
        <v>11</v>
      </c>
      <c r="B5" s="1">
        <v>12</v>
      </c>
    </row>
  </sheetData>
  <sheetProtection algorithmName="SHA-512" hashValue="xARuznGfiDolnYJCsEarp87/kmQjwVvsRd/NQmYaQieJy7uqD4eoI8+zhu2rcfxYsJSHiWnHTzMUlcVBzBnw1g==" saltValue="bLSe88F2Pb1AsbEDNkOfRw==" spinCount="100000" sheet="1" objects="1" scenarios="1" selectLockedCells="1" selectUnlockedCells="1"/>
  <mergeCells count="1">
    <mergeCell ref="A1:B1"/>
  </mergeCells>
  <pageMargins left="0.7" right="0.7" top="0.75" bottom="0.75" header="0.3" footer="0.3"/>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workbookViewId="0">
      <selection sqref="A1:B1"/>
    </sheetView>
  </sheetViews>
  <sheetFormatPr defaultRowHeight="14.4" x14ac:dyDescent="0.3"/>
  <cols>
    <col min="1" max="1" width="36.88671875" bestFit="1" customWidth="1"/>
    <col min="2" max="2" width="30.109375" bestFit="1" customWidth="1"/>
  </cols>
  <sheetData>
    <row r="1" spans="1:2" ht="18" x14ac:dyDescent="0.35">
      <c r="A1" s="96" t="s">
        <v>497</v>
      </c>
      <c r="B1" s="96"/>
    </row>
    <row r="2" spans="1:2" ht="18" x14ac:dyDescent="0.35">
      <c r="A2" s="1"/>
      <c r="B2" s="4" t="s">
        <v>6</v>
      </c>
    </row>
    <row r="3" spans="1:2" ht="18" x14ac:dyDescent="0.35">
      <c r="A3" s="1" t="s">
        <v>0</v>
      </c>
      <c r="B3" s="2">
        <v>188000</v>
      </c>
    </row>
    <row r="4" spans="1:2" ht="18" x14ac:dyDescent="0.35">
      <c r="A4" s="1" t="s">
        <v>1</v>
      </c>
      <c r="B4" s="2">
        <v>64000</v>
      </c>
    </row>
    <row r="5" spans="1:2" ht="18" x14ac:dyDescent="0.35">
      <c r="A5" s="1" t="s">
        <v>2</v>
      </c>
      <c r="B5" s="2">
        <v>0</v>
      </c>
    </row>
    <row r="6" spans="1:2" ht="18.600000000000001" thickBot="1" x14ac:dyDescent="0.4">
      <c r="A6" s="1" t="s">
        <v>3</v>
      </c>
      <c r="B6" s="12">
        <v>0</v>
      </c>
    </row>
    <row r="7" spans="1:2" s="5" customFormat="1" ht="18.600000000000001" thickTop="1" x14ac:dyDescent="0.35">
      <c r="A7" s="3" t="s">
        <v>4</v>
      </c>
      <c r="B7" s="8">
        <f>SUM(B3:B6)</f>
        <v>252000</v>
      </c>
    </row>
    <row r="8" spans="1:2" s="5" customFormat="1" ht="18" x14ac:dyDescent="0.35">
      <c r="A8" s="3"/>
      <c r="B8" s="8"/>
    </row>
    <row r="9" spans="1:2" ht="18" x14ac:dyDescent="0.35">
      <c r="A9" s="1" t="s">
        <v>9</v>
      </c>
      <c r="B9" s="2">
        <f>'EXAMPLE STEP 2'!$B$2</f>
        <v>257126.99999999997</v>
      </c>
    </row>
    <row r="10" spans="1:2" ht="18.600000000000001" thickBot="1" x14ac:dyDescent="0.4">
      <c r="A10" s="1" t="s">
        <v>8</v>
      </c>
      <c r="B10" s="12">
        <f>B7</f>
        <v>252000</v>
      </c>
    </row>
    <row r="11" spans="1:2" ht="18.600000000000001" thickTop="1" x14ac:dyDescent="0.35">
      <c r="A11" s="3" t="s">
        <v>7</v>
      </c>
      <c r="B11" s="8">
        <f>B10-B9</f>
        <v>-5126.9999999999709</v>
      </c>
    </row>
    <row r="12" spans="1:2" x14ac:dyDescent="0.3">
      <c r="B12" s="6"/>
    </row>
  </sheetData>
  <sheetProtection algorithmName="SHA-512" hashValue="nP+1DPYrIULElfbv2T/904OLyKAr0ms7NuDGuTsjH5Uz1LWFSc4311FOB2dUeF3INdi/+3IVY7bbDgZRfgu4Wg==" saltValue="1uoCjt9aRNsnHxZqtMpJ7w==" spinCount="100000" sheet="1" objects="1" scenarios="1" selectLockedCells="1" selectUnlockedCells="1"/>
  <mergeCells count="1">
    <mergeCell ref="A1:B1"/>
  </mergeCells>
  <pageMargins left="0.7" right="0.7" top="0.75" bottom="0.75" header="0.3" footer="0.3"/>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D1" workbookViewId="0">
      <selection activeCell="I17" sqref="I17"/>
    </sheetView>
  </sheetViews>
  <sheetFormatPr defaultRowHeight="14.4" x14ac:dyDescent="0.3"/>
  <cols>
    <col min="1" max="1" width="54.5546875" bestFit="1" customWidth="1"/>
    <col min="2" max="2" width="30.109375" bestFit="1" customWidth="1"/>
    <col min="3" max="5" width="20.88671875" bestFit="1" customWidth="1"/>
    <col min="6" max="6" width="9.33203125" customWidth="1"/>
  </cols>
  <sheetData>
    <row r="1" spans="1:5" ht="18" x14ac:dyDescent="0.35">
      <c r="A1" s="96" t="s">
        <v>498</v>
      </c>
      <c r="B1" s="96"/>
      <c r="C1" s="96"/>
      <c r="D1" s="96"/>
      <c r="E1" s="96"/>
    </row>
    <row r="2" spans="1:5" ht="18" x14ac:dyDescent="0.35">
      <c r="A2" s="1"/>
      <c r="B2" s="3" t="s">
        <v>6</v>
      </c>
      <c r="C2" s="3" t="s">
        <v>12</v>
      </c>
      <c r="D2" s="3" t="s">
        <v>13</v>
      </c>
      <c r="E2" s="3" t="s">
        <v>14</v>
      </c>
    </row>
    <row r="3" spans="1:5" ht="18" x14ac:dyDescent="0.35">
      <c r="A3" s="1" t="s">
        <v>0</v>
      </c>
      <c r="B3" s="2">
        <f>'EXAMPLE STEP 3'!B3</f>
        <v>188000</v>
      </c>
      <c r="C3" s="10">
        <f>B3*1.02</f>
        <v>191760</v>
      </c>
      <c r="D3" s="10">
        <f>C3*1.02</f>
        <v>195595.2</v>
      </c>
      <c r="E3" s="10">
        <f>D3*1.02</f>
        <v>199507.10400000002</v>
      </c>
    </row>
    <row r="4" spans="1:5" ht="18" x14ac:dyDescent="0.35">
      <c r="A4" s="1" t="s">
        <v>1</v>
      </c>
      <c r="B4" s="2">
        <f>'EXAMPLE STEP 3'!B4</f>
        <v>64000</v>
      </c>
      <c r="C4" s="10">
        <f t="shared" ref="C4:E4" si="0">B4*1.02</f>
        <v>65280</v>
      </c>
      <c r="D4" s="10">
        <f t="shared" si="0"/>
        <v>66585.600000000006</v>
      </c>
      <c r="E4" s="10">
        <f t="shared" si="0"/>
        <v>67917.312000000005</v>
      </c>
    </row>
    <row r="5" spans="1:5" ht="18" x14ac:dyDescent="0.35">
      <c r="A5" s="1" t="s">
        <v>2</v>
      </c>
      <c r="B5" s="2">
        <f>'EXAMPLE STEP 3'!B5</f>
        <v>0</v>
      </c>
      <c r="C5" s="10">
        <v>1200</v>
      </c>
      <c r="D5" s="10">
        <v>1200</v>
      </c>
      <c r="E5" s="10">
        <v>1200</v>
      </c>
    </row>
    <row r="6" spans="1:5" ht="18.600000000000001" thickBot="1" x14ac:dyDescent="0.4">
      <c r="A6" s="1" t="s">
        <v>3</v>
      </c>
      <c r="B6" s="12">
        <f>'EXAMPLE STEP 3'!B6</f>
        <v>0</v>
      </c>
      <c r="C6" s="13">
        <f t="shared" ref="C6:E6" si="1">(B6*0.02)+B6</f>
        <v>0</v>
      </c>
      <c r="D6" s="13">
        <f t="shared" si="1"/>
        <v>0</v>
      </c>
      <c r="E6" s="13">
        <f t="shared" si="1"/>
        <v>0</v>
      </c>
    </row>
    <row r="7" spans="1:5" ht="18.600000000000001" thickTop="1" x14ac:dyDescent="0.35">
      <c r="A7" s="3" t="s">
        <v>4</v>
      </c>
      <c r="B7" s="8">
        <f>SUM(B3:B6)</f>
        <v>252000</v>
      </c>
      <c r="C7" s="14">
        <f>SUM(C3:C6)</f>
        <v>258240</v>
      </c>
      <c r="D7" s="14">
        <f>SUM(D3:D6)</f>
        <v>263380.80000000005</v>
      </c>
      <c r="E7" s="14">
        <f>SUM(E3:E6)</f>
        <v>268624.41600000003</v>
      </c>
    </row>
    <row r="8" spans="1:5" ht="18" x14ac:dyDescent="0.35">
      <c r="A8" s="1" t="s">
        <v>9</v>
      </c>
      <c r="B8" s="10">
        <f>(B13)*((1+B11))^(B12/12)</f>
        <v>257126.99999999997</v>
      </c>
      <c r="C8" s="10">
        <f t="shared" ref="C8:E8" si="2">(C13)*((1+C11))^(C12/12)</f>
        <v>267669.20699999999</v>
      </c>
      <c r="D8" s="10">
        <f t="shared" si="2"/>
        <v>278643.64448699995</v>
      </c>
      <c r="E8" s="10">
        <f t="shared" si="2"/>
        <v>290068.03391096694</v>
      </c>
    </row>
    <row r="9" spans="1:5" ht="18" x14ac:dyDescent="0.35">
      <c r="A9" s="1" t="s">
        <v>15</v>
      </c>
      <c r="B9" s="10">
        <f>B7-B8</f>
        <v>-5126.9999999999709</v>
      </c>
      <c r="C9" s="10">
        <f t="shared" ref="C9:E9" si="3">C7-C8</f>
        <v>-9429.2069999999949</v>
      </c>
      <c r="D9" s="10">
        <f t="shared" si="3"/>
        <v>-15262.844486999908</v>
      </c>
      <c r="E9" s="10">
        <f t="shared" si="3"/>
        <v>-21443.617910966917</v>
      </c>
    </row>
    <row r="10" spans="1:5" ht="18" x14ac:dyDescent="0.35">
      <c r="A10" s="1"/>
      <c r="B10" s="1"/>
      <c r="C10" s="1"/>
      <c r="D10" s="1"/>
      <c r="E10" s="1"/>
    </row>
    <row r="11" spans="1:5" ht="18" x14ac:dyDescent="0.35">
      <c r="A11" s="1" t="s">
        <v>5</v>
      </c>
      <c r="B11" s="1">
        <f>'EXAMPLE STEP 2'!B4</f>
        <v>4.1000000000000002E-2</v>
      </c>
      <c r="C11" s="1">
        <f>'EXAMPLE STEP 2'!B4</f>
        <v>4.1000000000000002E-2</v>
      </c>
      <c r="D11" s="1">
        <f>'EXAMPLE STEP 2'!B4</f>
        <v>4.1000000000000002E-2</v>
      </c>
      <c r="E11" s="1">
        <f>'EXAMPLE STEP 2'!B4</f>
        <v>4.1000000000000002E-2</v>
      </c>
    </row>
    <row r="12" spans="1:5" ht="18" x14ac:dyDescent="0.35">
      <c r="A12" s="1" t="s">
        <v>11</v>
      </c>
      <c r="B12" s="1">
        <v>12</v>
      </c>
      <c r="C12" s="1">
        <v>24</v>
      </c>
      <c r="D12" s="1">
        <v>36</v>
      </c>
      <c r="E12" s="1">
        <v>48</v>
      </c>
    </row>
    <row r="13" spans="1:5" ht="18" x14ac:dyDescent="0.35">
      <c r="A13" s="1" t="s">
        <v>26</v>
      </c>
      <c r="B13" s="10">
        <f>'EXAMPLE STEP 1'!E7</f>
        <v>247000</v>
      </c>
      <c r="C13" s="10">
        <f>'EXAMPLE STEP 1'!E7</f>
        <v>247000</v>
      </c>
      <c r="D13" s="10">
        <f>'EXAMPLE STEP 1'!E7</f>
        <v>247000</v>
      </c>
      <c r="E13" s="10">
        <f>'EXAMPLE STEP 1'!E7</f>
        <v>247000</v>
      </c>
    </row>
    <row r="14" spans="1:5" ht="18" x14ac:dyDescent="0.35">
      <c r="A14" s="1"/>
      <c r="B14" s="1"/>
      <c r="C14" s="1"/>
      <c r="D14" s="1"/>
      <c r="E14" s="1"/>
    </row>
    <row r="15" spans="1:5" ht="18" x14ac:dyDescent="0.35">
      <c r="A15" s="1"/>
      <c r="B15" s="1"/>
      <c r="C15" s="1"/>
      <c r="D15" s="1"/>
      <c r="E15" s="1"/>
    </row>
    <row r="16" spans="1:5" ht="18" x14ac:dyDescent="0.35">
      <c r="A16" s="1" t="s">
        <v>7</v>
      </c>
      <c r="B16" s="1"/>
      <c r="C16" s="1"/>
      <c r="D16" s="1"/>
      <c r="E16" s="1"/>
    </row>
    <row r="17" spans="1:5" ht="18" x14ac:dyDescent="0.35">
      <c r="A17" s="1" t="s">
        <v>17</v>
      </c>
      <c r="B17" s="2">
        <f>B9</f>
        <v>-5126.9999999999709</v>
      </c>
      <c r="C17" s="1"/>
      <c r="D17" s="1"/>
      <c r="E17" s="1"/>
    </row>
    <row r="18" spans="1:5" ht="18" x14ac:dyDescent="0.35">
      <c r="A18" s="1" t="s">
        <v>18</v>
      </c>
      <c r="B18" s="2">
        <f>C9</f>
        <v>-9429.2069999999949</v>
      </c>
      <c r="C18" s="1"/>
      <c r="D18" s="1"/>
      <c r="E18" s="1"/>
    </row>
    <row r="19" spans="1:5" ht="18" x14ac:dyDescent="0.35">
      <c r="A19" s="1" t="s">
        <v>20</v>
      </c>
      <c r="B19" s="2">
        <f>D9</f>
        <v>-15262.844486999908</v>
      </c>
      <c r="C19" s="1"/>
      <c r="D19" s="1"/>
      <c r="E19" s="1"/>
    </row>
    <row r="20" spans="1:5" ht="18" x14ac:dyDescent="0.35">
      <c r="A20" s="1" t="s">
        <v>19</v>
      </c>
      <c r="B20" s="2">
        <f>E9</f>
        <v>-21443.617910966917</v>
      </c>
      <c r="C20" s="1"/>
      <c r="D20" s="1"/>
      <c r="E20" s="1"/>
    </row>
    <row r="21" spans="1:5" s="5" customFormat="1" ht="18" x14ac:dyDescent="0.35">
      <c r="A21" s="3" t="s">
        <v>21</v>
      </c>
      <c r="B21" s="8">
        <f>SUM(B17:B20)</f>
        <v>-51262.669397966791</v>
      </c>
      <c r="C21" s="3"/>
      <c r="D21" s="3"/>
      <c r="E21" s="3"/>
    </row>
  </sheetData>
  <sheetProtection algorithmName="SHA-512" hashValue="x20WhNipIQPedMN+Ola7Ea272bN9M0OtdLkZc6sAMqhBaJJ0OlODpL0WlqWaUwQaz+UfLAfYvSd/Dbqh4KGFEw==" saltValue="S1AbzjhcWsbTbu1VTE58cQ==" spinCount="100000" sheet="1" objects="1" scenarios="1" selectLockedCells="1" selectUnlockedCells="1"/>
  <mergeCells count="1">
    <mergeCell ref="A1:E1"/>
  </mergeCells>
  <pageMargins left="0.7" right="0.7" top="0.75" bottom="0.75" header="0.3" footer="0.3"/>
  <pageSetup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opLeftCell="C73" zoomScale="83" workbookViewId="0">
      <selection activeCell="I74" sqref="I74"/>
    </sheetView>
  </sheetViews>
  <sheetFormatPr defaultColWidth="9.109375" defaultRowHeight="18" x14ac:dyDescent="0.35"/>
  <cols>
    <col min="1" max="1" width="55.44140625" style="1" bestFit="1" customWidth="1"/>
    <col min="2" max="2" width="27.6640625" style="1" bestFit="1" customWidth="1"/>
    <col min="3" max="4" width="21.33203125" style="1" bestFit="1" customWidth="1"/>
    <col min="5" max="5" width="31.6640625" style="1" bestFit="1" customWidth="1"/>
    <col min="6" max="16384" width="9.109375" style="18"/>
  </cols>
  <sheetData>
    <row r="1" spans="1:5" s="16" customFormat="1" x14ac:dyDescent="0.3">
      <c r="A1" s="72" t="s">
        <v>499</v>
      </c>
      <c r="B1" s="73"/>
      <c r="C1" s="73"/>
      <c r="D1" s="73"/>
      <c r="E1" s="73"/>
    </row>
    <row r="2" spans="1:5" s="17" customFormat="1" x14ac:dyDescent="0.3">
      <c r="A2" s="74"/>
      <c r="B2" s="75"/>
      <c r="C2" s="75"/>
      <c r="D2" s="75"/>
      <c r="E2" s="75"/>
    </row>
    <row r="3" spans="1:5" s="16" customFormat="1" x14ac:dyDescent="0.3">
      <c r="A3" s="72" t="s">
        <v>42</v>
      </c>
      <c r="B3" s="73"/>
      <c r="C3" s="73"/>
      <c r="D3" s="73"/>
      <c r="E3" s="73"/>
    </row>
    <row r="4" spans="1:5" s="16" customFormat="1" ht="16.5" customHeight="1" x14ac:dyDescent="0.3">
      <c r="A4" s="76"/>
      <c r="B4" s="77" t="s">
        <v>27</v>
      </c>
      <c r="C4" s="77" t="s">
        <v>28</v>
      </c>
      <c r="D4" s="77" t="s">
        <v>29</v>
      </c>
      <c r="E4" s="78" t="s">
        <v>16</v>
      </c>
    </row>
    <row r="5" spans="1:5" s="16" customFormat="1" ht="16.5" customHeight="1" x14ac:dyDescent="0.3">
      <c r="A5" s="76" t="s">
        <v>0</v>
      </c>
      <c r="B5" s="79">
        <v>175000</v>
      </c>
      <c r="C5" s="79">
        <v>180000</v>
      </c>
      <c r="D5" s="79">
        <v>185000</v>
      </c>
      <c r="E5" s="79">
        <v>185000</v>
      </c>
    </row>
    <row r="6" spans="1:5" s="16" customFormat="1" ht="16.5" customHeight="1" x14ac:dyDescent="0.3">
      <c r="A6" s="76" t="s">
        <v>1</v>
      </c>
      <c r="B6" s="79">
        <v>50000</v>
      </c>
      <c r="C6" s="79">
        <v>53000</v>
      </c>
      <c r="D6" s="79">
        <v>56000</v>
      </c>
      <c r="E6" s="79">
        <v>62000</v>
      </c>
    </row>
    <row r="7" spans="1:5" s="16" customFormat="1" ht="16.5" customHeight="1" x14ac:dyDescent="0.3">
      <c r="A7" s="76" t="s">
        <v>2</v>
      </c>
      <c r="B7" s="79">
        <v>1000</v>
      </c>
      <c r="C7" s="79">
        <v>1200</v>
      </c>
      <c r="D7" s="79">
        <v>1000</v>
      </c>
      <c r="E7" s="79">
        <v>0</v>
      </c>
    </row>
    <row r="8" spans="1:5" s="16" customFormat="1" ht="16.5" customHeight="1" thickBot="1" x14ac:dyDescent="0.35">
      <c r="A8" s="76" t="s">
        <v>3</v>
      </c>
      <c r="B8" s="80">
        <v>0</v>
      </c>
      <c r="C8" s="80">
        <v>0</v>
      </c>
      <c r="D8" s="80">
        <v>0</v>
      </c>
      <c r="E8" s="80">
        <v>0</v>
      </c>
    </row>
    <row r="9" spans="1:5" s="16" customFormat="1" ht="16.5" customHeight="1" thickTop="1" x14ac:dyDescent="0.3">
      <c r="A9" s="81" t="s">
        <v>4</v>
      </c>
      <c r="B9" s="79">
        <f t="shared" ref="B9:D9" si="0">SUM(B5:B8)</f>
        <v>226000</v>
      </c>
      <c r="C9" s="79">
        <f t="shared" si="0"/>
        <v>234200</v>
      </c>
      <c r="D9" s="79">
        <f t="shared" si="0"/>
        <v>242000</v>
      </c>
      <c r="E9" s="79">
        <f>SUM(E5:E8)</f>
        <v>247000</v>
      </c>
    </row>
    <row r="10" spans="1:5" s="16" customFormat="1" ht="16.5" customHeight="1" x14ac:dyDescent="0.3">
      <c r="A10" s="76" t="s">
        <v>22</v>
      </c>
      <c r="B10" s="76"/>
      <c r="C10" s="82">
        <f>(C9-B9)/(B9)</f>
        <v>3.6283185840707964E-2</v>
      </c>
      <c r="D10" s="82">
        <f>(D9-C9)/(C9)</f>
        <v>3.3304867634500426E-2</v>
      </c>
      <c r="E10" s="82">
        <f>(E9-D9)/(D9)</f>
        <v>2.0661157024793389E-2</v>
      </c>
    </row>
    <row r="11" spans="1:5" s="16" customFormat="1" ht="16.5" customHeight="1" x14ac:dyDescent="0.3">
      <c r="A11" s="76"/>
      <c r="B11" s="76"/>
      <c r="C11" s="76"/>
      <c r="D11" s="76"/>
      <c r="E11" s="76"/>
    </row>
    <row r="12" spans="1:5" s="16" customFormat="1" ht="16.5" customHeight="1" x14ac:dyDescent="0.3">
      <c r="A12" s="76" t="s">
        <v>25</v>
      </c>
      <c r="B12" s="82">
        <f>(C10+D10+E10)/(3)</f>
        <v>3.0083070166667256E-2</v>
      </c>
      <c r="C12" s="76"/>
      <c r="D12" s="76"/>
      <c r="E12" s="76"/>
    </row>
    <row r="13" spans="1:5" s="16" customFormat="1" ht="16.5" customHeight="1" x14ac:dyDescent="0.3">
      <c r="A13" s="81" t="s">
        <v>24</v>
      </c>
      <c r="B13" s="83">
        <v>4.1000000000000002E-2</v>
      </c>
      <c r="C13" s="76"/>
      <c r="D13" s="76"/>
      <c r="E13" s="76"/>
    </row>
    <row r="14" spans="1:5" s="16" customFormat="1" x14ac:dyDescent="0.3">
      <c r="A14" s="81"/>
      <c r="B14" s="83"/>
      <c r="C14" s="76"/>
      <c r="D14" s="76"/>
      <c r="E14" s="76"/>
    </row>
    <row r="15" spans="1:5" s="16" customFormat="1" x14ac:dyDescent="0.3">
      <c r="A15" s="81"/>
      <c r="B15" s="83"/>
      <c r="C15" s="76"/>
      <c r="D15" s="76"/>
      <c r="E15" s="76"/>
    </row>
    <row r="16" spans="1:5" s="16" customFormat="1" x14ac:dyDescent="0.3">
      <c r="A16" s="81"/>
      <c r="B16" s="83"/>
      <c r="C16" s="76"/>
      <c r="D16" s="76"/>
      <c r="E16" s="76"/>
    </row>
    <row r="17" spans="1:5" s="16" customFormat="1" x14ac:dyDescent="0.3">
      <c r="A17" s="81"/>
      <c r="B17" s="83"/>
      <c r="C17" s="76"/>
      <c r="D17" s="76"/>
      <c r="E17" s="76"/>
    </row>
    <row r="18" spans="1:5" s="16" customFormat="1" x14ac:dyDescent="0.3">
      <c r="A18" s="81"/>
      <c r="B18" s="83"/>
      <c r="C18" s="76"/>
      <c r="D18" s="76"/>
      <c r="E18" s="76"/>
    </row>
    <row r="19" spans="1:5" s="16" customFormat="1" x14ac:dyDescent="0.3">
      <c r="A19" s="81"/>
      <c r="B19" s="83"/>
      <c r="C19" s="76"/>
      <c r="D19" s="76"/>
      <c r="E19" s="76"/>
    </row>
    <row r="20" spans="1:5" s="16" customFormat="1" x14ac:dyDescent="0.3">
      <c r="A20" s="81"/>
      <c r="B20" s="83"/>
      <c r="C20" s="76"/>
      <c r="D20" s="76"/>
      <c r="E20" s="76"/>
    </row>
    <row r="21" spans="1:5" s="16" customFormat="1" x14ac:dyDescent="0.3">
      <c r="A21" s="81"/>
      <c r="B21" s="83"/>
      <c r="C21" s="76"/>
      <c r="D21" s="76"/>
      <c r="E21" s="76"/>
    </row>
    <row r="22" spans="1:5" s="16" customFormat="1" x14ac:dyDescent="0.3">
      <c r="A22" s="81"/>
      <c r="B22" s="83"/>
      <c r="C22" s="76"/>
      <c r="D22" s="76"/>
      <c r="E22" s="76"/>
    </row>
    <row r="23" spans="1:5" s="16" customFormat="1" x14ac:dyDescent="0.3">
      <c r="A23" s="81"/>
      <c r="B23" s="83"/>
      <c r="C23" s="76"/>
      <c r="D23" s="76"/>
      <c r="E23" s="76"/>
    </row>
    <row r="24" spans="1:5" s="16" customFormat="1" x14ac:dyDescent="0.3">
      <c r="A24" s="81"/>
      <c r="B24" s="83"/>
      <c r="C24" s="76"/>
      <c r="D24" s="76"/>
      <c r="E24" s="76"/>
    </row>
    <row r="25" spans="1:5" s="16" customFormat="1" x14ac:dyDescent="0.3">
      <c r="A25" s="81"/>
      <c r="B25" s="83"/>
      <c r="C25" s="76"/>
      <c r="D25" s="76"/>
      <c r="E25" s="76"/>
    </row>
    <row r="26" spans="1:5" x14ac:dyDescent="0.3">
      <c r="A26" s="72" t="s">
        <v>43</v>
      </c>
      <c r="B26" s="73"/>
      <c r="C26" s="73"/>
      <c r="D26" s="73"/>
      <c r="E26" s="73"/>
    </row>
    <row r="27" spans="1:5" x14ac:dyDescent="0.3">
      <c r="A27" s="81" t="s">
        <v>31</v>
      </c>
      <c r="B27" s="76"/>
      <c r="C27" s="76"/>
      <c r="D27" s="76"/>
      <c r="E27" s="76"/>
    </row>
    <row r="28" spans="1:5" x14ac:dyDescent="0.3">
      <c r="A28" s="76" t="s">
        <v>10</v>
      </c>
      <c r="B28" s="79">
        <f>E9</f>
        <v>247000</v>
      </c>
      <c r="C28" s="76"/>
      <c r="D28" s="76"/>
      <c r="E28" s="76"/>
    </row>
    <row r="29" spans="1:5" x14ac:dyDescent="0.3">
      <c r="A29" s="76" t="s">
        <v>23</v>
      </c>
      <c r="B29" s="76">
        <v>4.1000000000000002E-2</v>
      </c>
      <c r="C29" s="76"/>
      <c r="D29" s="76"/>
      <c r="E29" s="76"/>
    </row>
    <row r="30" spans="1:5" x14ac:dyDescent="0.3">
      <c r="A30" s="76" t="s">
        <v>11</v>
      </c>
      <c r="B30" s="76">
        <v>12</v>
      </c>
      <c r="C30" s="76"/>
      <c r="D30" s="76"/>
      <c r="E30" s="76"/>
    </row>
    <row r="31" spans="1:5" x14ac:dyDescent="0.3">
      <c r="A31" s="76"/>
      <c r="B31" s="76"/>
      <c r="C31" s="76"/>
      <c r="D31" s="76"/>
      <c r="E31" s="76"/>
    </row>
    <row r="32" spans="1:5" x14ac:dyDescent="0.3">
      <c r="A32" s="81" t="s">
        <v>9</v>
      </c>
      <c r="B32" s="84">
        <f>B28*((1+B29))^((B30/12))</f>
        <v>257126.99999999997</v>
      </c>
      <c r="C32" s="76"/>
      <c r="D32" s="76"/>
      <c r="E32" s="76"/>
    </row>
    <row r="33" spans="1:5" s="16" customFormat="1" x14ac:dyDescent="0.3">
      <c r="A33" s="81"/>
      <c r="B33" s="84"/>
      <c r="C33" s="76"/>
      <c r="D33" s="76"/>
      <c r="E33" s="76"/>
    </row>
    <row r="34" spans="1:5" x14ac:dyDescent="0.3">
      <c r="A34" s="81"/>
      <c r="B34" s="84"/>
      <c r="C34" s="76"/>
      <c r="D34" s="76"/>
      <c r="E34" s="76"/>
    </row>
    <row r="35" spans="1:5" x14ac:dyDescent="0.3">
      <c r="A35" s="81"/>
      <c r="B35" s="84"/>
      <c r="C35" s="76"/>
      <c r="D35" s="76"/>
      <c r="E35" s="76"/>
    </row>
    <row r="36" spans="1:5" x14ac:dyDescent="0.3">
      <c r="A36" s="81"/>
      <c r="B36" s="84"/>
      <c r="C36" s="76"/>
      <c r="D36" s="76"/>
      <c r="E36" s="76"/>
    </row>
    <row r="37" spans="1:5" x14ac:dyDescent="0.3">
      <c r="A37" s="81"/>
      <c r="B37" s="84"/>
      <c r="C37" s="76"/>
      <c r="D37" s="76"/>
      <c r="E37" s="76"/>
    </row>
    <row r="38" spans="1:5" x14ac:dyDescent="0.3">
      <c r="A38" s="81"/>
      <c r="B38" s="84"/>
      <c r="C38" s="76"/>
      <c r="D38" s="76"/>
      <c r="E38" s="76"/>
    </row>
    <row r="39" spans="1:5" x14ac:dyDescent="0.3">
      <c r="A39" s="81"/>
      <c r="B39" s="84"/>
      <c r="C39" s="76"/>
      <c r="D39" s="76"/>
      <c r="E39" s="76"/>
    </row>
    <row r="40" spans="1:5" x14ac:dyDescent="0.3">
      <c r="A40" s="81"/>
      <c r="B40" s="84"/>
      <c r="C40" s="76"/>
      <c r="D40" s="76"/>
      <c r="E40" s="76"/>
    </row>
    <row r="41" spans="1:5" x14ac:dyDescent="0.3">
      <c r="A41" s="81"/>
      <c r="B41" s="84"/>
      <c r="C41" s="76"/>
      <c r="D41" s="76"/>
      <c r="E41" s="76"/>
    </row>
    <row r="42" spans="1:5" x14ac:dyDescent="0.3">
      <c r="A42" s="81"/>
      <c r="B42" s="84"/>
      <c r="C42" s="76"/>
      <c r="D42" s="76"/>
      <c r="E42" s="76"/>
    </row>
    <row r="43" spans="1:5" x14ac:dyDescent="0.3">
      <c r="A43" s="81"/>
      <c r="B43" s="84"/>
      <c r="C43" s="76"/>
      <c r="D43" s="76"/>
      <c r="E43" s="76"/>
    </row>
    <row r="44" spans="1:5" x14ac:dyDescent="0.3">
      <c r="A44" s="81"/>
      <c r="B44" s="84"/>
      <c r="C44" s="76"/>
      <c r="D44" s="76"/>
      <c r="E44" s="76"/>
    </row>
    <row r="45" spans="1:5" x14ac:dyDescent="0.3">
      <c r="A45" s="81"/>
      <c r="B45" s="84"/>
      <c r="C45" s="76"/>
      <c r="D45" s="76"/>
      <c r="E45" s="76"/>
    </row>
    <row r="46" spans="1:5" x14ac:dyDescent="0.3">
      <c r="A46" s="81"/>
      <c r="B46" s="84"/>
      <c r="C46" s="76"/>
      <c r="D46" s="76"/>
      <c r="E46" s="76"/>
    </row>
    <row r="47" spans="1:5" x14ac:dyDescent="0.3">
      <c r="A47" s="81"/>
      <c r="B47" s="84"/>
      <c r="C47" s="76"/>
      <c r="D47" s="76"/>
      <c r="E47" s="76"/>
    </row>
    <row r="48" spans="1:5" x14ac:dyDescent="0.3">
      <c r="A48" s="81"/>
      <c r="B48" s="84"/>
      <c r="C48" s="76"/>
      <c r="D48" s="76"/>
      <c r="E48" s="76"/>
    </row>
    <row r="49" spans="1:5" x14ac:dyDescent="0.3">
      <c r="A49" s="81"/>
      <c r="B49" s="84"/>
      <c r="C49" s="76"/>
      <c r="D49" s="76"/>
      <c r="E49" s="76"/>
    </row>
    <row r="50" spans="1:5" x14ac:dyDescent="0.3">
      <c r="A50" s="81"/>
      <c r="B50" s="84"/>
      <c r="C50" s="76"/>
      <c r="D50" s="76"/>
      <c r="E50" s="76"/>
    </row>
    <row r="51" spans="1:5" x14ac:dyDescent="0.3">
      <c r="A51" s="72" t="s">
        <v>32</v>
      </c>
      <c r="B51" s="73"/>
      <c r="C51" s="73"/>
      <c r="D51" s="73"/>
      <c r="E51" s="73"/>
    </row>
    <row r="52" spans="1:5" x14ac:dyDescent="0.35">
      <c r="A52" s="76"/>
      <c r="B52" s="71" t="s">
        <v>33</v>
      </c>
      <c r="C52" s="76"/>
      <c r="D52" s="76"/>
      <c r="E52" s="76"/>
    </row>
    <row r="53" spans="1:5" x14ac:dyDescent="0.35">
      <c r="A53" s="1" t="s">
        <v>0</v>
      </c>
      <c r="B53" s="85">
        <v>188000</v>
      </c>
    </row>
    <row r="54" spans="1:5" x14ac:dyDescent="0.35">
      <c r="A54" s="1" t="s">
        <v>1</v>
      </c>
      <c r="B54" s="85">
        <v>64000</v>
      </c>
    </row>
    <row r="55" spans="1:5" x14ac:dyDescent="0.35">
      <c r="A55" s="1" t="s">
        <v>2</v>
      </c>
      <c r="B55" s="85">
        <v>0</v>
      </c>
    </row>
    <row r="56" spans="1:5" ht="18.600000000000001" thickBot="1" x14ac:dyDescent="0.4">
      <c r="A56" s="1" t="s">
        <v>3</v>
      </c>
      <c r="B56" s="86">
        <v>0</v>
      </c>
    </row>
    <row r="57" spans="1:5" ht="18.600000000000001" thickTop="1" x14ac:dyDescent="0.35">
      <c r="A57" s="3" t="s">
        <v>4</v>
      </c>
      <c r="B57" s="87">
        <f>SUM(B53:B56)</f>
        <v>252000</v>
      </c>
    </row>
    <row r="58" spans="1:5" x14ac:dyDescent="0.35">
      <c r="A58" s="3"/>
      <c r="B58" s="87"/>
    </row>
    <row r="59" spans="1:5" x14ac:dyDescent="0.35">
      <c r="A59" s="1" t="s">
        <v>9</v>
      </c>
      <c r="B59" s="85">
        <f>'[1]3. COUNTERFAC REV CALCULATION'!$B$2</f>
        <v>257126.99999999997</v>
      </c>
    </row>
    <row r="60" spans="1:5" ht="18.600000000000001" thickBot="1" x14ac:dyDescent="0.4">
      <c r="A60" s="1" t="s">
        <v>8</v>
      </c>
      <c r="B60" s="86">
        <f>B57</f>
        <v>252000</v>
      </c>
    </row>
    <row r="61" spans="1:5" ht="18.600000000000001" thickTop="1" x14ac:dyDescent="0.35">
      <c r="A61" s="3" t="s">
        <v>34</v>
      </c>
      <c r="B61" s="87">
        <f>B60-B59</f>
        <v>-5126.9999999999709</v>
      </c>
    </row>
    <row r="63" spans="1:5" x14ac:dyDescent="0.3">
      <c r="A63" s="72" t="s">
        <v>44</v>
      </c>
      <c r="B63" s="73"/>
      <c r="C63" s="73"/>
      <c r="D63" s="73"/>
      <c r="E63" s="73"/>
    </row>
    <row r="64" spans="1:5" x14ac:dyDescent="0.35">
      <c r="B64" s="71" t="s">
        <v>35</v>
      </c>
      <c r="C64" s="71" t="s">
        <v>36</v>
      </c>
      <c r="D64" s="71" t="s">
        <v>13</v>
      </c>
      <c r="E64" s="71" t="s">
        <v>14</v>
      </c>
    </row>
    <row r="65" spans="1:5" x14ac:dyDescent="0.35">
      <c r="A65" s="1" t="s">
        <v>0</v>
      </c>
      <c r="B65" s="85">
        <v>188000</v>
      </c>
      <c r="C65" s="88">
        <f>B65*1.02</f>
        <v>191760</v>
      </c>
      <c r="D65" s="88">
        <f>C65*1.02</f>
        <v>195595.2</v>
      </c>
      <c r="E65" s="88">
        <f>D65*1.02</f>
        <v>199507.10400000002</v>
      </c>
    </row>
    <row r="66" spans="1:5" x14ac:dyDescent="0.35">
      <c r="A66" s="1" t="s">
        <v>1</v>
      </c>
      <c r="B66" s="85">
        <v>64000</v>
      </c>
      <c r="C66" s="88">
        <f t="shared" ref="C66:E66" si="1">B66*1.02</f>
        <v>65280</v>
      </c>
      <c r="D66" s="88">
        <f t="shared" si="1"/>
        <v>66585.600000000006</v>
      </c>
      <c r="E66" s="88">
        <f t="shared" si="1"/>
        <v>67917.312000000005</v>
      </c>
    </row>
    <row r="67" spans="1:5" x14ac:dyDescent="0.35">
      <c r="A67" s="1" t="s">
        <v>2</v>
      </c>
      <c r="B67" s="85">
        <v>0</v>
      </c>
      <c r="C67" s="88">
        <v>1200</v>
      </c>
      <c r="D67" s="88">
        <v>1200</v>
      </c>
      <c r="E67" s="88">
        <v>1200</v>
      </c>
    </row>
    <row r="68" spans="1:5" ht="18.600000000000001" thickBot="1" x14ac:dyDescent="0.4">
      <c r="A68" s="1" t="s">
        <v>3</v>
      </c>
      <c r="B68" s="86">
        <v>0</v>
      </c>
      <c r="C68" s="89">
        <f t="shared" ref="C68:E68" si="2">(B68*0.02)+B68</f>
        <v>0</v>
      </c>
      <c r="D68" s="89">
        <f t="shared" si="2"/>
        <v>0</v>
      </c>
      <c r="E68" s="89">
        <f t="shared" si="2"/>
        <v>0</v>
      </c>
    </row>
    <row r="69" spans="1:5" ht="18.600000000000001" thickTop="1" x14ac:dyDescent="0.35">
      <c r="A69" s="3" t="s">
        <v>4</v>
      </c>
      <c r="B69" s="87">
        <f>SUM(B65:B68)</f>
        <v>252000</v>
      </c>
      <c r="C69" s="90">
        <f>SUM(C65:C68)</f>
        <v>258240</v>
      </c>
      <c r="D69" s="90">
        <f>SUM(D65:D68)</f>
        <v>263380.80000000005</v>
      </c>
      <c r="E69" s="90">
        <f>SUM(E65:E68)</f>
        <v>268624.41600000003</v>
      </c>
    </row>
    <row r="70" spans="1:5" x14ac:dyDescent="0.35">
      <c r="A70" s="1" t="s">
        <v>9</v>
      </c>
      <c r="B70" s="88">
        <f>B59</f>
        <v>257126.99999999997</v>
      </c>
      <c r="C70" s="88">
        <f t="shared" ref="C70:E70" si="3">(C75)*((1+C73))^(C74/12)</f>
        <v>267669.20699999999</v>
      </c>
      <c r="D70" s="88">
        <f t="shared" si="3"/>
        <v>278643.64448699995</v>
      </c>
      <c r="E70" s="88">
        <f t="shared" si="3"/>
        <v>290068.03391096694</v>
      </c>
    </row>
    <row r="71" spans="1:5" x14ac:dyDescent="0.35">
      <c r="A71" s="1" t="s">
        <v>15</v>
      </c>
      <c r="B71" s="88">
        <f>B69-B70</f>
        <v>-5126.9999999999709</v>
      </c>
      <c r="C71" s="88">
        <f t="shared" ref="C71:E71" si="4">C69-C70</f>
        <v>-9429.2069999999949</v>
      </c>
      <c r="D71" s="88">
        <f t="shared" si="4"/>
        <v>-15262.844486999908</v>
      </c>
      <c r="E71" s="88">
        <f t="shared" si="4"/>
        <v>-21443.617910966917</v>
      </c>
    </row>
    <row r="73" spans="1:5" x14ac:dyDescent="0.35">
      <c r="A73" s="1" t="s">
        <v>23</v>
      </c>
      <c r="B73" s="1">
        <f>$B$29</f>
        <v>4.1000000000000002E-2</v>
      </c>
      <c r="C73" s="1">
        <f t="shared" ref="C73:E73" si="5">$B$29</f>
        <v>4.1000000000000002E-2</v>
      </c>
      <c r="D73" s="1">
        <f t="shared" si="5"/>
        <v>4.1000000000000002E-2</v>
      </c>
      <c r="E73" s="1">
        <f t="shared" si="5"/>
        <v>4.1000000000000002E-2</v>
      </c>
    </row>
    <row r="74" spans="1:5" x14ac:dyDescent="0.35">
      <c r="A74" s="1" t="s">
        <v>11</v>
      </c>
      <c r="B74" s="1">
        <v>12</v>
      </c>
      <c r="C74" s="1">
        <v>24</v>
      </c>
      <c r="D74" s="1">
        <v>36</v>
      </c>
      <c r="E74" s="1">
        <v>48</v>
      </c>
    </row>
    <row r="75" spans="1:5" x14ac:dyDescent="0.35">
      <c r="A75" s="1" t="s">
        <v>26</v>
      </c>
      <c r="B75" s="88">
        <f>$B$28</f>
        <v>247000</v>
      </c>
      <c r="C75" s="88">
        <f t="shared" ref="C75:E75" si="6">$B$28</f>
        <v>247000</v>
      </c>
      <c r="D75" s="88">
        <f t="shared" si="6"/>
        <v>247000</v>
      </c>
      <c r="E75" s="88">
        <f t="shared" si="6"/>
        <v>247000</v>
      </c>
    </row>
    <row r="78" spans="1:5" x14ac:dyDescent="0.35">
      <c r="A78" s="3" t="s">
        <v>34</v>
      </c>
    </row>
    <row r="79" spans="1:5" x14ac:dyDescent="0.35">
      <c r="A79" s="1" t="s">
        <v>37</v>
      </c>
      <c r="B79" s="85">
        <f>B71</f>
        <v>-5126.9999999999709</v>
      </c>
    </row>
    <row r="80" spans="1:5" x14ac:dyDescent="0.35">
      <c r="A80" s="1" t="s">
        <v>38</v>
      </c>
      <c r="B80" s="85">
        <f>C71</f>
        <v>-9429.2069999999949</v>
      </c>
    </row>
    <row r="81" spans="1:5" x14ac:dyDescent="0.35">
      <c r="A81" s="1" t="s">
        <v>39</v>
      </c>
      <c r="B81" s="85">
        <f>D71</f>
        <v>-15262.844486999908</v>
      </c>
    </row>
    <row r="82" spans="1:5" x14ac:dyDescent="0.35">
      <c r="A82" s="1" t="s">
        <v>40</v>
      </c>
      <c r="B82" s="85">
        <f>E71</f>
        <v>-21443.617910966917</v>
      </c>
    </row>
    <row r="83" spans="1:5" x14ac:dyDescent="0.35">
      <c r="A83" s="3" t="s">
        <v>41</v>
      </c>
      <c r="B83" s="87">
        <f>SUM(B79:B82)</f>
        <v>-51262.669397966791</v>
      </c>
      <c r="C83" s="3"/>
      <c r="D83" s="3"/>
      <c r="E83" s="3"/>
    </row>
    <row r="84" spans="1:5" x14ac:dyDescent="0.35">
      <c r="B84" s="91"/>
    </row>
  </sheetData>
  <sheetProtection algorithmName="SHA-512" hashValue="th3cLbrfscscJntppueyFWrOj/yZD26eqFjHKm8xv7ntAFgcGRTwhshpQWnQcY7/eFqD/LC/zxjMO4GaIOk93Q==" saltValue="+gahzy9kUDANiq6+TvqNuQ==" spinCount="100000" sheet="1" objects="1" scenarios="1" selectLockedCells="1" selectUnlockedCells="1"/>
  <pageMargins left="0.7" right="0.7" top="0.75" bottom="0.75" header="0.3" footer="0.3"/>
  <ignoredErrors>
    <ignoredError sqref="B4:D4"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topLeftCell="A2" workbookViewId="0">
      <selection activeCell="I60" sqref="I60"/>
    </sheetView>
  </sheetViews>
  <sheetFormatPr defaultColWidth="9.109375" defaultRowHeight="15.6" x14ac:dyDescent="0.3"/>
  <cols>
    <col min="1" max="1" width="90.33203125" style="22" customWidth="1"/>
    <col min="2" max="2" width="22.44140625" style="20" bestFit="1" customWidth="1"/>
    <col min="3" max="3" width="20.88671875" style="20" bestFit="1" customWidth="1"/>
    <col min="4" max="7" width="14.5546875" style="20" customWidth="1"/>
    <col min="8" max="8" width="14.5546875" style="21" customWidth="1"/>
    <col min="9" max="9" width="60.88671875" style="22" customWidth="1"/>
    <col min="10" max="16384" width="9.109375" style="20"/>
  </cols>
  <sheetData>
    <row r="1" spans="1:9" ht="140.4" x14ac:dyDescent="0.3">
      <c r="A1" s="19" t="s">
        <v>507</v>
      </c>
    </row>
    <row r="2" spans="1:9" ht="31.2" x14ac:dyDescent="0.3">
      <c r="A2" s="22" t="s">
        <v>505</v>
      </c>
    </row>
    <row r="3" spans="1:9" ht="18" x14ac:dyDescent="0.35">
      <c r="A3" s="97" t="s">
        <v>0</v>
      </c>
      <c r="B3" s="97"/>
      <c r="C3" s="97"/>
      <c r="D3" s="23"/>
      <c r="E3" s="23"/>
      <c r="F3" s="23"/>
      <c r="G3" s="23"/>
      <c r="H3" s="24"/>
      <c r="I3" s="25"/>
    </row>
    <row r="4" spans="1:9" s="29" customFormat="1" x14ac:dyDescent="0.3">
      <c r="A4" s="26" t="s">
        <v>45</v>
      </c>
      <c r="B4" s="27" t="s">
        <v>46</v>
      </c>
      <c r="C4" s="27" t="s">
        <v>47</v>
      </c>
      <c r="D4" s="27">
        <v>2016</v>
      </c>
      <c r="E4" s="27">
        <v>2017</v>
      </c>
      <c r="F4" s="27">
        <v>2018</v>
      </c>
      <c r="G4" s="27">
        <v>2019</v>
      </c>
      <c r="H4" s="28">
        <v>2020</v>
      </c>
      <c r="I4" s="26" t="s">
        <v>48</v>
      </c>
    </row>
    <row r="5" spans="1:9" x14ac:dyDescent="0.3">
      <c r="A5" s="22" t="s">
        <v>49</v>
      </c>
      <c r="B5" s="20" t="s">
        <v>50</v>
      </c>
      <c r="C5" s="20" t="s">
        <v>51</v>
      </c>
      <c r="D5" s="93"/>
      <c r="E5" s="93"/>
      <c r="F5" s="93"/>
      <c r="G5" s="93"/>
      <c r="H5" s="93"/>
    </row>
    <row r="6" spans="1:9" x14ac:dyDescent="0.3">
      <c r="A6" s="22" t="s">
        <v>52</v>
      </c>
      <c r="B6" s="20" t="s">
        <v>53</v>
      </c>
      <c r="C6" s="20" t="s">
        <v>51</v>
      </c>
      <c r="D6" s="93"/>
      <c r="E6" s="93"/>
      <c r="F6" s="93"/>
      <c r="G6" s="93"/>
      <c r="H6" s="93"/>
    </row>
    <row r="7" spans="1:9" x14ac:dyDescent="0.3">
      <c r="A7" s="22" t="s">
        <v>54</v>
      </c>
      <c r="B7" s="20" t="s">
        <v>55</v>
      </c>
      <c r="C7" s="20" t="s">
        <v>51</v>
      </c>
      <c r="D7" s="93"/>
      <c r="E7" s="93"/>
      <c r="F7" s="93"/>
      <c r="G7" s="93"/>
      <c r="H7" s="93"/>
    </row>
    <row r="8" spans="1:9" x14ac:dyDescent="0.3">
      <c r="A8" s="22" t="s">
        <v>56</v>
      </c>
      <c r="B8" s="20" t="s">
        <v>57</v>
      </c>
      <c r="C8" s="20" t="s">
        <v>51</v>
      </c>
      <c r="D8" s="93"/>
      <c r="E8" s="93"/>
      <c r="F8" s="93"/>
      <c r="G8" s="93"/>
      <c r="H8" s="93"/>
    </row>
    <row r="9" spans="1:9" x14ac:dyDescent="0.3">
      <c r="A9" s="22" t="s">
        <v>58</v>
      </c>
      <c r="B9" s="20" t="s">
        <v>59</v>
      </c>
      <c r="C9" s="20" t="s">
        <v>51</v>
      </c>
      <c r="D9" s="93"/>
      <c r="E9" s="93"/>
      <c r="F9" s="93"/>
      <c r="G9" s="93"/>
      <c r="H9" s="93"/>
    </row>
    <row r="10" spans="1:9" x14ac:dyDescent="0.3">
      <c r="A10" s="22" t="s">
        <v>60</v>
      </c>
      <c r="B10" s="20" t="s">
        <v>61</v>
      </c>
      <c r="C10" s="20" t="s">
        <v>51</v>
      </c>
      <c r="D10" s="93"/>
      <c r="E10" s="93"/>
      <c r="F10" s="93"/>
      <c r="G10" s="93"/>
      <c r="H10" s="93"/>
    </row>
    <row r="11" spans="1:9" x14ac:dyDescent="0.3">
      <c r="A11" s="22" t="s">
        <v>62</v>
      </c>
      <c r="B11" s="20" t="s">
        <v>63</v>
      </c>
      <c r="C11" s="20" t="s">
        <v>51</v>
      </c>
      <c r="D11" s="93"/>
      <c r="E11" s="93"/>
      <c r="F11" s="93"/>
      <c r="G11" s="93"/>
      <c r="H11" s="93"/>
    </row>
    <row r="12" spans="1:9" x14ac:dyDescent="0.3">
      <c r="A12" s="22" t="s">
        <v>64</v>
      </c>
      <c r="B12" s="20" t="s">
        <v>65</v>
      </c>
      <c r="C12" s="20" t="s">
        <v>51</v>
      </c>
      <c r="D12" s="93"/>
      <c r="E12" s="93"/>
      <c r="F12" s="93"/>
      <c r="G12" s="93"/>
      <c r="H12" s="93"/>
    </row>
    <row r="13" spans="1:9" x14ac:dyDescent="0.3">
      <c r="A13" s="22" t="s">
        <v>66</v>
      </c>
      <c r="B13" s="20" t="s">
        <v>67</v>
      </c>
      <c r="C13" s="20" t="s">
        <v>51</v>
      </c>
      <c r="D13" s="93"/>
      <c r="E13" s="93"/>
      <c r="F13" s="93"/>
      <c r="G13" s="93"/>
      <c r="H13" s="93"/>
    </row>
    <row r="14" spans="1:9" x14ac:dyDescent="0.3">
      <c r="A14" s="22" t="s">
        <v>68</v>
      </c>
      <c r="B14" s="20" t="s">
        <v>69</v>
      </c>
      <c r="C14" s="20" t="s">
        <v>51</v>
      </c>
      <c r="D14" s="93"/>
      <c r="E14" s="93"/>
      <c r="F14" s="93"/>
      <c r="G14" s="93"/>
      <c r="H14" s="93"/>
    </row>
    <row r="15" spans="1:9" x14ac:dyDescent="0.3">
      <c r="A15" s="22" t="s">
        <v>70</v>
      </c>
      <c r="B15" s="20" t="s">
        <v>71</v>
      </c>
      <c r="C15" s="20" t="s">
        <v>51</v>
      </c>
      <c r="D15" s="93"/>
      <c r="E15" s="93"/>
      <c r="F15" s="93"/>
      <c r="G15" s="93"/>
      <c r="H15" s="93"/>
    </row>
    <row r="16" spans="1:9" x14ac:dyDescent="0.3">
      <c r="A16" s="22" t="s">
        <v>72</v>
      </c>
      <c r="B16" s="20" t="s">
        <v>73</v>
      </c>
      <c r="C16" s="20" t="s">
        <v>51</v>
      </c>
      <c r="D16" s="93"/>
      <c r="E16" s="93"/>
      <c r="F16" s="93"/>
      <c r="G16" s="93"/>
      <c r="H16" s="93"/>
    </row>
    <row r="17" spans="1:9" x14ac:dyDescent="0.3">
      <c r="A17" s="22" t="s">
        <v>74</v>
      </c>
      <c r="B17" s="20" t="s">
        <v>75</v>
      </c>
      <c r="C17" s="20" t="s">
        <v>51</v>
      </c>
      <c r="D17" s="93"/>
      <c r="E17" s="93"/>
      <c r="F17" s="93"/>
      <c r="G17" s="93"/>
      <c r="H17" s="93"/>
    </row>
    <row r="18" spans="1:9" x14ac:dyDescent="0.3">
      <c r="A18" s="22" t="s">
        <v>76</v>
      </c>
      <c r="B18" s="20" t="s">
        <v>77</v>
      </c>
      <c r="C18" s="20" t="s">
        <v>51</v>
      </c>
      <c r="D18" s="93"/>
      <c r="E18" s="93"/>
      <c r="F18" s="93"/>
      <c r="G18" s="93"/>
      <c r="H18" s="93"/>
    </row>
    <row r="19" spans="1:9" ht="31.2" x14ac:dyDescent="0.3">
      <c r="A19" s="22" t="s">
        <v>78</v>
      </c>
      <c r="B19" s="20" t="s">
        <v>79</v>
      </c>
      <c r="C19" s="29" t="s">
        <v>80</v>
      </c>
      <c r="D19" s="21" t="s">
        <v>81</v>
      </c>
      <c r="E19" s="21" t="s">
        <v>81</v>
      </c>
      <c r="F19" s="21" t="s">
        <v>81</v>
      </c>
      <c r="G19" s="21" t="s">
        <v>81</v>
      </c>
      <c r="H19" s="21" t="s">
        <v>81</v>
      </c>
      <c r="I19" s="22" t="s">
        <v>500</v>
      </c>
    </row>
    <row r="20" spans="1:9" x14ac:dyDescent="0.3">
      <c r="A20" s="22" t="s">
        <v>82</v>
      </c>
      <c r="B20" s="20" t="s">
        <v>83</v>
      </c>
      <c r="C20" s="20" t="s">
        <v>51</v>
      </c>
      <c r="D20" s="93"/>
      <c r="E20" s="93"/>
      <c r="F20" s="93"/>
      <c r="G20" s="93"/>
      <c r="H20" s="93"/>
    </row>
    <row r="21" spans="1:9" x14ac:dyDescent="0.3">
      <c r="A21" s="22" t="s">
        <v>84</v>
      </c>
      <c r="B21" s="20" t="s">
        <v>85</v>
      </c>
      <c r="C21" s="20" t="s">
        <v>51</v>
      </c>
      <c r="D21" s="93"/>
      <c r="E21" s="93"/>
      <c r="F21" s="93"/>
      <c r="G21" s="93"/>
      <c r="H21" s="93"/>
    </row>
    <row r="22" spans="1:9" x14ac:dyDescent="0.3">
      <c r="A22" s="22" t="s">
        <v>86</v>
      </c>
      <c r="B22" s="20" t="s">
        <v>87</v>
      </c>
      <c r="C22" s="20" t="s">
        <v>51</v>
      </c>
      <c r="D22" s="93"/>
      <c r="E22" s="93"/>
      <c r="F22" s="93"/>
      <c r="G22" s="93"/>
      <c r="H22" s="93"/>
    </row>
    <row r="23" spans="1:9" x14ac:dyDescent="0.3">
      <c r="A23" s="22" t="s">
        <v>88</v>
      </c>
      <c r="B23" s="20" t="s">
        <v>89</v>
      </c>
      <c r="C23" s="20" t="s">
        <v>51</v>
      </c>
      <c r="D23" s="93"/>
      <c r="E23" s="93"/>
      <c r="F23" s="93"/>
      <c r="G23" s="93"/>
      <c r="H23" s="93"/>
    </row>
    <row r="24" spans="1:9" x14ac:dyDescent="0.3">
      <c r="A24" s="22" t="s">
        <v>90</v>
      </c>
      <c r="B24" s="20" t="s">
        <v>91</v>
      </c>
      <c r="C24" s="20" t="s">
        <v>51</v>
      </c>
      <c r="D24" s="93"/>
      <c r="E24" s="93"/>
      <c r="F24" s="93"/>
      <c r="G24" s="93"/>
      <c r="H24" s="93"/>
    </row>
    <row r="25" spans="1:9" ht="16.2" thickBot="1" x14ac:dyDescent="0.35">
      <c r="A25" s="30" t="s">
        <v>92</v>
      </c>
      <c r="B25" s="31"/>
      <c r="C25" s="31"/>
      <c r="D25" s="32">
        <f>SUM(D5:D24)</f>
        <v>0</v>
      </c>
      <c r="E25" s="32">
        <f>SUM(E5:E24)</f>
        <v>0</v>
      </c>
      <c r="F25" s="32">
        <f>SUM(F5:F24)</f>
        <v>0</v>
      </c>
      <c r="G25" s="32">
        <f>SUM(G5:G24)</f>
        <v>0</v>
      </c>
      <c r="H25" s="32">
        <f>SUM(H5:H24)</f>
        <v>0</v>
      </c>
    </row>
    <row r="26" spans="1:9" ht="16.2" thickTop="1" x14ac:dyDescent="0.3">
      <c r="A26" s="33"/>
      <c r="D26" s="21"/>
      <c r="E26" s="21"/>
      <c r="F26" s="21"/>
      <c r="G26" s="21"/>
    </row>
    <row r="27" spans="1:9" x14ac:dyDescent="0.3">
      <c r="A27" s="33"/>
      <c r="D27" s="21"/>
      <c r="E27" s="21"/>
      <c r="F27" s="21"/>
      <c r="G27" s="21"/>
    </row>
    <row r="28" spans="1:9" s="36" customFormat="1" ht="18" x14ac:dyDescent="0.35">
      <c r="A28" s="98" t="s">
        <v>1</v>
      </c>
      <c r="B28" s="98"/>
      <c r="C28" s="98"/>
      <c r="D28" s="34"/>
      <c r="E28" s="34"/>
      <c r="F28" s="34"/>
      <c r="G28" s="34"/>
      <c r="H28" s="35"/>
      <c r="I28" s="25"/>
    </row>
    <row r="29" spans="1:9" s="29" customFormat="1" x14ac:dyDescent="0.3">
      <c r="A29" s="26" t="s">
        <v>45</v>
      </c>
      <c r="B29" s="27" t="s">
        <v>46</v>
      </c>
      <c r="C29" s="27" t="s">
        <v>47</v>
      </c>
      <c r="D29" s="27">
        <v>2016</v>
      </c>
      <c r="E29" s="27">
        <v>2017</v>
      </c>
      <c r="F29" s="27">
        <v>2018</v>
      </c>
      <c r="G29" s="27">
        <v>2019</v>
      </c>
      <c r="H29" s="28">
        <v>2020</v>
      </c>
      <c r="I29" s="26" t="s">
        <v>48</v>
      </c>
    </row>
    <row r="30" spans="1:9" s="36" customFormat="1" x14ac:dyDescent="0.3">
      <c r="A30" s="37" t="s">
        <v>93</v>
      </c>
      <c r="H30" s="38"/>
      <c r="I30" s="39"/>
    </row>
    <row r="31" spans="1:9" ht="46.8" x14ac:dyDescent="0.3">
      <c r="A31" s="22" t="s">
        <v>94</v>
      </c>
      <c r="B31" s="20" t="s">
        <v>95</v>
      </c>
      <c r="C31" s="29" t="s">
        <v>96</v>
      </c>
      <c r="D31" s="21" t="s">
        <v>81</v>
      </c>
      <c r="E31" s="21" t="s">
        <v>81</v>
      </c>
      <c r="F31" s="21" t="s">
        <v>81</v>
      </c>
      <c r="G31" s="21" t="s">
        <v>81</v>
      </c>
      <c r="H31" s="21" t="s">
        <v>81</v>
      </c>
      <c r="I31" s="22" t="s">
        <v>501</v>
      </c>
    </row>
    <row r="32" spans="1:9" x14ac:dyDescent="0.3">
      <c r="A32" s="22" t="s">
        <v>97</v>
      </c>
      <c r="B32" s="20" t="s">
        <v>98</v>
      </c>
      <c r="C32" s="29" t="s">
        <v>96</v>
      </c>
      <c r="D32" s="21" t="s">
        <v>81</v>
      </c>
      <c r="E32" s="21" t="s">
        <v>81</v>
      </c>
      <c r="F32" s="21" t="s">
        <v>81</v>
      </c>
      <c r="G32" s="21" t="s">
        <v>81</v>
      </c>
      <c r="H32" s="21" t="s">
        <v>81</v>
      </c>
    </row>
    <row r="33" spans="1:8" x14ac:dyDescent="0.3">
      <c r="A33" s="22" t="s">
        <v>99</v>
      </c>
      <c r="B33" s="20" t="s">
        <v>100</v>
      </c>
      <c r="C33" s="29" t="s">
        <v>96</v>
      </c>
      <c r="D33" s="21" t="s">
        <v>81</v>
      </c>
      <c r="E33" s="21" t="s">
        <v>81</v>
      </c>
      <c r="F33" s="21" t="s">
        <v>81</v>
      </c>
      <c r="G33" s="21" t="s">
        <v>81</v>
      </c>
      <c r="H33" s="21" t="s">
        <v>81</v>
      </c>
    </row>
    <row r="34" spans="1:8" x14ac:dyDescent="0.3">
      <c r="A34" s="22" t="s">
        <v>101</v>
      </c>
      <c r="B34" s="20" t="s">
        <v>102</v>
      </c>
      <c r="C34" s="29" t="s">
        <v>96</v>
      </c>
      <c r="D34" s="21" t="s">
        <v>81</v>
      </c>
      <c r="E34" s="21" t="s">
        <v>81</v>
      </c>
      <c r="F34" s="21" t="s">
        <v>81</v>
      </c>
      <c r="G34" s="21" t="s">
        <v>81</v>
      </c>
      <c r="H34" s="21" t="s">
        <v>81</v>
      </c>
    </row>
    <row r="35" spans="1:8" x14ac:dyDescent="0.3">
      <c r="A35" s="22" t="s">
        <v>103</v>
      </c>
      <c r="B35" s="20" t="s">
        <v>104</v>
      </c>
      <c r="C35" s="29" t="s">
        <v>96</v>
      </c>
      <c r="D35" s="21" t="s">
        <v>81</v>
      </c>
      <c r="E35" s="21" t="s">
        <v>81</v>
      </c>
      <c r="F35" s="21" t="s">
        <v>81</v>
      </c>
      <c r="G35" s="21" t="s">
        <v>81</v>
      </c>
      <c r="H35" s="21" t="s">
        <v>81</v>
      </c>
    </row>
    <row r="36" spans="1:8" x14ac:dyDescent="0.3">
      <c r="A36" s="22" t="s">
        <v>105</v>
      </c>
      <c r="B36" s="20" t="s">
        <v>106</v>
      </c>
      <c r="C36" s="29" t="s">
        <v>96</v>
      </c>
      <c r="D36" s="21" t="s">
        <v>81</v>
      </c>
      <c r="E36" s="21" t="s">
        <v>81</v>
      </c>
      <c r="F36" s="21" t="s">
        <v>81</v>
      </c>
      <c r="G36" s="21" t="s">
        <v>81</v>
      </c>
      <c r="H36" s="21" t="s">
        <v>81</v>
      </c>
    </row>
    <row r="37" spans="1:8" x14ac:dyDescent="0.3">
      <c r="A37" s="22" t="s">
        <v>107</v>
      </c>
      <c r="B37" s="20" t="s">
        <v>108</v>
      </c>
      <c r="C37" s="29" t="s">
        <v>96</v>
      </c>
      <c r="D37" s="21" t="s">
        <v>81</v>
      </c>
      <c r="E37" s="21" t="s">
        <v>81</v>
      </c>
      <c r="F37" s="21" t="s">
        <v>81</v>
      </c>
      <c r="G37" s="21" t="s">
        <v>81</v>
      </c>
      <c r="H37" s="21" t="s">
        <v>81</v>
      </c>
    </row>
    <row r="38" spans="1:8" x14ac:dyDescent="0.3">
      <c r="A38" s="22" t="s">
        <v>109</v>
      </c>
      <c r="B38" s="20" t="s">
        <v>110</v>
      </c>
      <c r="C38" s="29" t="s">
        <v>96</v>
      </c>
      <c r="D38" s="21" t="s">
        <v>81</v>
      </c>
      <c r="E38" s="21" t="s">
        <v>81</v>
      </c>
      <c r="F38" s="21" t="s">
        <v>81</v>
      </c>
      <c r="G38" s="21" t="s">
        <v>81</v>
      </c>
      <c r="H38" s="21" t="s">
        <v>81</v>
      </c>
    </row>
    <row r="39" spans="1:8" x14ac:dyDescent="0.3">
      <c r="A39" s="22" t="s">
        <v>111</v>
      </c>
      <c r="B39" s="20" t="s">
        <v>112</v>
      </c>
      <c r="C39" s="29" t="s">
        <v>96</v>
      </c>
      <c r="D39" s="21" t="s">
        <v>81</v>
      </c>
      <c r="E39" s="21" t="s">
        <v>81</v>
      </c>
      <c r="F39" s="21" t="s">
        <v>81</v>
      </c>
      <c r="G39" s="21" t="s">
        <v>81</v>
      </c>
      <c r="H39" s="21" t="s">
        <v>81</v>
      </c>
    </row>
    <row r="40" spans="1:8" x14ac:dyDescent="0.3">
      <c r="A40" s="22" t="s">
        <v>113</v>
      </c>
      <c r="B40" s="20" t="s">
        <v>114</v>
      </c>
      <c r="C40" s="29" t="s">
        <v>96</v>
      </c>
      <c r="D40" s="21" t="s">
        <v>81</v>
      </c>
      <c r="E40" s="21" t="s">
        <v>81</v>
      </c>
      <c r="F40" s="21" t="s">
        <v>81</v>
      </c>
      <c r="G40" s="21" t="s">
        <v>81</v>
      </c>
      <c r="H40" s="21" t="s">
        <v>81</v>
      </c>
    </row>
    <row r="41" spans="1:8" x14ac:dyDescent="0.3">
      <c r="A41" s="22" t="s">
        <v>115</v>
      </c>
      <c r="B41" s="20" t="s">
        <v>116</v>
      </c>
      <c r="C41" s="29" t="s">
        <v>96</v>
      </c>
      <c r="D41" s="21" t="s">
        <v>81</v>
      </c>
      <c r="E41" s="21" t="s">
        <v>81</v>
      </c>
      <c r="F41" s="21" t="s">
        <v>81</v>
      </c>
      <c r="G41" s="21" t="s">
        <v>81</v>
      </c>
      <c r="H41" s="21" t="s">
        <v>81</v>
      </c>
    </row>
    <row r="42" spans="1:8" x14ac:dyDescent="0.3">
      <c r="A42" s="22" t="s">
        <v>117</v>
      </c>
      <c r="B42" s="20" t="s">
        <v>118</v>
      </c>
      <c r="C42" s="29" t="s">
        <v>96</v>
      </c>
      <c r="D42" s="21" t="s">
        <v>81</v>
      </c>
      <c r="E42" s="21" t="s">
        <v>81</v>
      </c>
      <c r="F42" s="21" t="s">
        <v>81</v>
      </c>
      <c r="G42" s="21" t="s">
        <v>81</v>
      </c>
      <c r="H42" s="21" t="s">
        <v>81</v>
      </c>
    </row>
    <row r="43" spans="1:8" x14ac:dyDescent="0.3">
      <c r="A43" s="22" t="s">
        <v>119</v>
      </c>
      <c r="B43" s="20" t="s">
        <v>120</v>
      </c>
      <c r="C43" s="29" t="s">
        <v>96</v>
      </c>
      <c r="D43" s="21" t="s">
        <v>81</v>
      </c>
      <c r="E43" s="21" t="s">
        <v>81</v>
      </c>
      <c r="F43" s="21" t="s">
        <v>81</v>
      </c>
      <c r="G43" s="21" t="s">
        <v>81</v>
      </c>
      <c r="H43" s="21" t="s">
        <v>81</v>
      </c>
    </row>
    <row r="44" spans="1:8" x14ac:dyDescent="0.3">
      <c r="A44" s="22" t="s">
        <v>121</v>
      </c>
      <c r="B44" s="20" t="s">
        <v>122</v>
      </c>
      <c r="C44" s="29" t="s">
        <v>96</v>
      </c>
      <c r="D44" s="21" t="s">
        <v>81</v>
      </c>
      <c r="E44" s="21" t="s">
        <v>81</v>
      </c>
      <c r="F44" s="21" t="s">
        <v>81</v>
      </c>
      <c r="G44" s="21" t="s">
        <v>81</v>
      </c>
      <c r="H44" s="21" t="s">
        <v>81</v>
      </c>
    </row>
    <row r="45" spans="1:8" x14ac:dyDescent="0.3">
      <c r="A45" s="22" t="s">
        <v>123</v>
      </c>
      <c r="B45" s="20" t="s">
        <v>124</v>
      </c>
      <c r="C45" s="29" t="s">
        <v>96</v>
      </c>
      <c r="D45" s="21" t="s">
        <v>81</v>
      </c>
      <c r="E45" s="21" t="s">
        <v>81</v>
      </c>
      <c r="F45" s="21" t="s">
        <v>81</v>
      </c>
      <c r="G45" s="21" t="s">
        <v>81</v>
      </c>
      <c r="H45" s="21" t="s">
        <v>81</v>
      </c>
    </row>
    <row r="46" spans="1:8" x14ac:dyDescent="0.3">
      <c r="A46" s="22" t="s">
        <v>125</v>
      </c>
      <c r="B46" s="20" t="s">
        <v>126</v>
      </c>
      <c r="C46" s="29" t="s">
        <v>96</v>
      </c>
      <c r="D46" s="21" t="s">
        <v>81</v>
      </c>
      <c r="E46" s="21" t="s">
        <v>81</v>
      </c>
      <c r="F46" s="21" t="s">
        <v>81</v>
      </c>
      <c r="G46" s="21" t="s">
        <v>81</v>
      </c>
      <c r="H46" s="21" t="s">
        <v>81</v>
      </c>
    </row>
    <row r="47" spans="1:8" x14ac:dyDescent="0.3">
      <c r="A47" s="22" t="s">
        <v>127</v>
      </c>
      <c r="B47" s="20" t="s">
        <v>128</v>
      </c>
      <c r="C47" s="29" t="s">
        <v>96</v>
      </c>
      <c r="D47" s="21" t="s">
        <v>81</v>
      </c>
      <c r="E47" s="21" t="s">
        <v>81</v>
      </c>
      <c r="F47" s="21" t="s">
        <v>81</v>
      </c>
      <c r="G47" s="21" t="s">
        <v>81</v>
      </c>
      <c r="H47" s="21" t="s">
        <v>81</v>
      </c>
    </row>
    <row r="48" spans="1:8" x14ac:dyDescent="0.3">
      <c r="A48" s="40" t="s">
        <v>129</v>
      </c>
      <c r="D48" s="21"/>
      <c r="E48" s="21"/>
      <c r="F48" s="21"/>
      <c r="G48" s="21"/>
    </row>
    <row r="49" spans="1:9" x14ac:dyDescent="0.3">
      <c r="A49" s="22" t="s">
        <v>130</v>
      </c>
      <c r="B49" s="20" t="s">
        <v>131</v>
      </c>
      <c r="C49" s="20" t="s">
        <v>51</v>
      </c>
      <c r="D49" s="93"/>
      <c r="E49" s="93"/>
      <c r="F49" s="93"/>
      <c r="G49" s="93"/>
      <c r="H49" s="93"/>
    </row>
    <row r="50" spans="1:9" x14ac:dyDescent="0.3">
      <c r="A50" s="22" t="s">
        <v>132</v>
      </c>
      <c r="B50" s="20" t="s">
        <v>133</v>
      </c>
      <c r="C50" s="20" t="s">
        <v>51</v>
      </c>
      <c r="D50" s="93"/>
      <c r="E50" s="93"/>
      <c r="F50" s="93"/>
      <c r="G50" s="93"/>
      <c r="H50" s="93"/>
    </row>
    <row r="51" spans="1:9" x14ac:dyDescent="0.3">
      <c r="A51" s="22" t="s">
        <v>134</v>
      </c>
      <c r="B51" s="20" t="s">
        <v>135</v>
      </c>
      <c r="C51" s="20" t="s">
        <v>51</v>
      </c>
      <c r="D51" s="93"/>
      <c r="E51" s="93"/>
      <c r="F51" s="93"/>
      <c r="G51" s="93"/>
      <c r="H51" s="93"/>
    </row>
    <row r="52" spans="1:9" x14ac:dyDescent="0.3">
      <c r="A52" s="22" t="s">
        <v>136</v>
      </c>
      <c r="B52" s="20" t="s">
        <v>137</v>
      </c>
      <c r="C52" s="20" t="s">
        <v>51</v>
      </c>
      <c r="D52" s="93"/>
      <c r="E52" s="93"/>
      <c r="F52" s="93"/>
      <c r="G52" s="93"/>
      <c r="H52" s="93"/>
    </row>
    <row r="53" spans="1:9" x14ac:dyDescent="0.3">
      <c r="A53" s="22" t="s">
        <v>138</v>
      </c>
      <c r="B53" s="20" t="s">
        <v>139</v>
      </c>
      <c r="C53" s="20" t="s">
        <v>51</v>
      </c>
      <c r="D53" s="93"/>
      <c r="E53" s="93"/>
      <c r="F53" s="93"/>
      <c r="G53" s="93"/>
      <c r="H53" s="93"/>
    </row>
    <row r="54" spans="1:9" x14ac:dyDescent="0.3">
      <c r="A54" s="22" t="s">
        <v>140</v>
      </c>
      <c r="B54" s="20" t="s">
        <v>141</v>
      </c>
      <c r="C54" s="20" t="s">
        <v>51</v>
      </c>
      <c r="D54" s="93"/>
      <c r="E54" s="93"/>
      <c r="F54" s="93"/>
      <c r="G54" s="93"/>
      <c r="H54" s="93"/>
    </row>
    <row r="55" spans="1:9" x14ac:dyDescent="0.3">
      <c r="A55" s="22" t="s">
        <v>142</v>
      </c>
      <c r="B55" s="20" t="s">
        <v>143</v>
      </c>
      <c r="C55" s="20" t="s">
        <v>51</v>
      </c>
      <c r="D55" s="93"/>
      <c r="E55" s="93"/>
      <c r="F55" s="93"/>
      <c r="G55" s="93"/>
      <c r="H55" s="93"/>
    </row>
    <row r="56" spans="1:9" x14ac:dyDescent="0.3">
      <c r="A56" s="22" t="s">
        <v>144</v>
      </c>
      <c r="B56" s="20" t="s">
        <v>145</v>
      </c>
      <c r="C56" s="20" t="s">
        <v>51</v>
      </c>
      <c r="D56" s="93"/>
      <c r="E56" s="93"/>
      <c r="F56" s="93"/>
      <c r="G56" s="93"/>
      <c r="H56" s="93"/>
    </row>
    <row r="57" spans="1:9" x14ac:dyDescent="0.3">
      <c r="A57" s="22" t="s">
        <v>101</v>
      </c>
      <c r="B57" s="20" t="s">
        <v>146</v>
      </c>
      <c r="C57" s="20" t="s">
        <v>51</v>
      </c>
      <c r="D57" s="93"/>
      <c r="E57" s="93"/>
      <c r="F57" s="93"/>
      <c r="G57" s="93"/>
      <c r="H57" s="93"/>
    </row>
    <row r="58" spans="1:9" x14ac:dyDescent="0.3">
      <c r="A58" s="22" t="s">
        <v>147</v>
      </c>
      <c r="B58" s="20" t="s">
        <v>148</v>
      </c>
      <c r="C58" s="20" t="s">
        <v>51</v>
      </c>
      <c r="D58" s="93"/>
      <c r="E58" s="93"/>
      <c r="F58" s="93"/>
      <c r="G58" s="93"/>
      <c r="H58" s="93"/>
      <c r="I58" s="41"/>
    </row>
    <row r="59" spans="1:9" x14ac:dyDescent="0.3">
      <c r="A59" s="22" t="s">
        <v>150</v>
      </c>
      <c r="B59" s="20" t="s">
        <v>151</v>
      </c>
      <c r="C59" s="20" t="s">
        <v>149</v>
      </c>
      <c r="D59" s="93"/>
      <c r="E59" s="93"/>
      <c r="F59" s="93"/>
      <c r="G59" s="93"/>
      <c r="H59" s="93"/>
      <c r="I59" s="41" t="s">
        <v>502</v>
      </c>
    </row>
    <row r="60" spans="1:9" ht="31.2" x14ac:dyDescent="0.3">
      <c r="A60" s="22" t="s">
        <v>152</v>
      </c>
      <c r="B60" s="20" t="s">
        <v>153</v>
      </c>
      <c r="C60" s="20" t="s">
        <v>149</v>
      </c>
      <c r="D60" s="93"/>
      <c r="E60" s="93"/>
      <c r="F60" s="93"/>
      <c r="G60" s="93"/>
      <c r="H60" s="93"/>
      <c r="I60" s="41" t="s">
        <v>506</v>
      </c>
    </row>
    <row r="61" spans="1:9" x14ac:dyDescent="0.3">
      <c r="A61" s="22" t="s">
        <v>154</v>
      </c>
      <c r="B61" s="20" t="s">
        <v>155</v>
      </c>
      <c r="C61" s="20" t="s">
        <v>51</v>
      </c>
      <c r="D61" s="93"/>
      <c r="E61" s="93"/>
      <c r="F61" s="93"/>
      <c r="G61" s="93"/>
      <c r="H61" s="93"/>
      <c r="I61" s="41"/>
    </row>
    <row r="62" spans="1:9" x14ac:dyDescent="0.3">
      <c r="A62" s="22" t="s">
        <v>105</v>
      </c>
      <c r="B62" s="20" t="s">
        <v>156</v>
      </c>
      <c r="C62" s="20" t="s">
        <v>149</v>
      </c>
      <c r="D62" s="93"/>
      <c r="E62" s="93"/>
      <c r="F62" s="93"/>
      <c r="G62" s="93"/>
      <c r="H62" s="93"/>
      <c r="I62" s="41" t="s">
        <v>502</v>
      </c>
    </row>
    <row r="63" spans="1:9" x14ac:dyDescent="0.3">
      <c r="A63" s="22" t="s">
        <v>157</v>
      </c>
      <c r="B63" s="20" t="s">
        <v>158</v>
      </c>
      <c r="C63" s="20" t="s">
        <v>51</v>
      </c>
      <c r="D63" s="93"/>
      <c r="E63" s="93"/>
      <c r="F63" s="93"/>
      <c r="G63" s="93"/>
      <c r="H63" s="93"/>
    </row>
    <row r="64" spans="1:9" x14ac:dyDescent="0.3">
      <c r="A64" s="22" t="s">
        <v>159</v>
      </c>
      <c r="B64" s="20" t="s">
        <v>160</v>
      </c>
      <c r="C64" s="20" t="s">
        <v>51</v>
      </c>
      <c r="D64" s="93"/>
      <c r="E64" s="93"/>
      <c r="F64" s="93"/>
      <c r="G64" s="93"/>
      <c r="H64" s="93"/>
    </row>
    <row r="65" spans="1:9" x14ac:dyDescent="0.3">
      <c r="A65" s="22" t="s">
        <v>161</v>
      </c>
      <c r="B65" s="20" t="s">
        <v>162</v>
      </c>
      <c r="C65" s="20" t="s">
        <v>51</v>
      </c>
      <c r="D65" s="93"/>
      <c r="E65" s="93"/>
      <c r="F65" s="93"/>
      <c r="G65" s="93"/>
      <c r="H65" s="93"/>
    </row>
    <row r="66" spans="1:9" x14ac:dyDescent="0.3">
      <c r="A66" s="22" t="s">
        <v>111</v>
      </c>
      <c r="B66" s="20" t="s">
        <v>163</v>
      </c>
      <c r="C66" s="20" t="s">
        <v>51</v>
      </c>
      <c r="D66" s="93"/>
      <c r="E66" s="93"/>
      <c r="F66" s="93"/>
      <c r="G66" s="93"/>
      <c r="H66" s="93"/>
    </row>
    <row r="67" spans="1:9" ht="15.75" customHeight="1" x14ac:dyDescent="0.3">
      <c r="A67" s="22" t="s">
        <v>164</v>
      </c>
      <c r="B67" s="20" t="s">
        <v>165</v>
      </c>
      <c r="C67" s="20" t="s">
        <v>51</v>
      </c>
      <c r="D67" s="93"/>
      <c r="E67" s="93"/>
      <c r="F67" s="93"/>
      <c r="G67" s="93"/>
      <c r="H67" s="93"/>
    </row>
    <row r="68" spans="1:9" x14ac:dyDescent="0.3">
      <c r="A68" s="22" t="s">
        <v>115</v>
      </c>
      <c r="B68" s="20" t="s">
        <v>166</v>
      </c>
      <c r="C68" s="20" t="s">
        <v>51</v>
      </c>
      <c r="D68" s="93"/>
      <c r="E68" s="93"/>
      <c r="F68" s="93"/>
      <c r="G68" s="93"/>
      <c r="H68" s="93"/>
    </row>
    <row r="69" spans="1:9" x14ac:dyDescent="0.3">
      <c r="A69" s="22" t="s">
        <v>117</v>
      </c>
      <c r="B69" s="20" t="s">
        <v>167</v>
      </c>
      <c r="C69" s="20" t="s">
        <v>51</v>
      </c>
      <c r="D69" s="93"/>
      <c r="E69" s="93"/>
      <c r="F69" s="93"/>
      <c r="G69" s="93"/>
      <c r="H69" s="93"/>
    </row>
    <row r="70" spans="1:9" x14ac:dyDescent="0.3">
      <c r="A70" s="22" t="s">
        <v>119</v>
      </c>
      <c r="B70" s="20" t="s">
        <v>168</v>
      </c>
      <c r="C70" s="20" t="s">
        <v>51</v>
      </c>
      <c r="D70" s="93"/>
      <c r="E70" s="93"/>
      <c r="F70" s="93"/>
      <c r="G70" s="93"/>
      <c r="H70" s="93"/>
    </row>
    <row r="71" spans="1:9" x14ac:dyDescent="0.3">
      <c r="A71" s="22" t="s">
        <v>121</v>
      </c>
      <c r="B71" s="20" t="s">
        <v>169</v>
      </c>
      <c r="C71" s="20" t="s">
        <v>51</v>
      </c>
      <c r="D71" s="93"/>
      <c r="E71" s="93"/>
      <c r="F71" s="93"/>
      <c r="G71" s="93"/>
      <c r="H71" s="93"/>
    </row>
    <row r="72" spans="1:9" x14ac:dyDescent="0.3">
      <c r="A72" s="22" t="s">
        <v>123</v>
      </c>
      <c r="B72" s="20" t="s">
        <v>170</v>
      </c>
      <c r="C72" s="20" t="s">
        <v>51</v>
      </c>
      <c r="D72" s="93"/>
      <c r="E72" s="93"/>
      <c r="F72" s="93"/>
      <c r="G72" s="93"/>
      <c r="H72" s="93"/>
    </row>
    <row r="73" spans="1:9" x14ac:dyDescent="0.3">
      <c r="A73" s="22" t="s">
        <v>171</v>
      </c>
      <c r="B73" s="20" t="s">
        <v>172</v>
      </c>
      <c r="C73" s="20" t="s">
        <v>51</v>
      </c>
      <c r="D73" s="93"/>
      <c r="E73" s="93"/>
      <c r="F73" s="93"/>
      <c r="G73" s="93"/>
      <c r="H73" s="93"/>
    </row>
    <row r="74" spans="1:9" x14ac:dyDescent="0.3">
      <c r="A74" s="22" t="s">
        <v>173</v>
      </c>
      <c r="B74" s="20" t="s">
        <v>174</v>
      </c>
      <c r="C74" s="20" t="s">
        <v>51</v>
      </c>
      <c r="D74" s="93"/>
      <c r="E74" s="93"/>
      <c r="F74" s="93"/>
      <c r="G74" s="93"/>
      <c r="H74" s="93"/>
    </row>
    <row r="75" spans="1:9" x14ac:dyDescent="0.3">
      <c r="A75" s="22" t="s">
        <v>175</v>
      </c>
      <c r="B75" s="20" t="s">
        <v>176</v>
      </c>
      <c r="C75" s="29" t="s">
        <v>96</v>
      </c>
      <c r="D75" s="21" t="s">
        <v>81</v>
      </c>
      <c r="E75" s="21" t="s">
        <v>81</v>
      </c>
      <c r="F75" s="21" t="s">
        <v>81</v>
      </c>
      <c r="G75" s="21" t="s">
        <v>81</v>
      </c>
      <c r="H75" s="21" t="s">
        <v>81</v>
      </c>
      <c r="I75" s="92"/>
    </row>
    <row r="76" spans="1:9" x14ac:dyDescent="0.3">
      <c r="A76" s="22" t="s">
        <v>177</v>
      </c>
      <c r="B76" s="20" t="s">
        <v>178</v>
      </c>
      <c r="C76" s="20" t="s">
        <v>51</v>
      </c>
      <c r="D76" s="93"/>
      <c r="E76" s="93"/>
      <c r="F76" s="93"/>
      <c r="G76" s="93"/>
      <c r="H76" s="93"/>
      <c r="I76" s="41"/>
    </row>
    <row r="77" spans="1:9" x14ac:dyDescent="0.3">
      <c r="A77" s="22" t="s">
        <v>179</v>
      </c>
      <c r="B77" s="20" t="s">
        <v>180</v>
      </c>
      <c r="C77" s="20" t="s">
        <v>51</v>
      </c>
      <c r="D77" s="93"/>
      <c r="E77" s="93"/>
      <c r="F77" s="93"/>
      <c r="G77" s="93"/>
      <c r="H77" s="93"/>
      <c r="I77" s="41"/>
    </row>
    <row r="78" spans="1:9" x14ac:dyDescent="0.3">
      <c r="A78" s="22" t="s">
        <v>181</v>
      </c>
      <c r="B78" s="20" t="s">
        <v>182</v>
      </c>
      <c r="C78" s="20" t="s">
        <v>51</v>
      </c>
      <c r="D78" s="93"/>
      <c r="E78" s="93"/>
      <c r="F78" s="93"/>
      <c r="G78" s="93"/>
      <c r="H78" s="93"/>
      <c r="I78" s="41"/>
    </row>
    <row r="79" spans="1:9" ht="31.2" x14ac:dyDescent="0.3">
      <c r="A79" s="22" t="s">
        <v>183</v>
      </c>
      <c r="B79" s="20" t="s">
        <v>184</v>
      </c>
      <c r="C79" s="20" t="s">
        <v>149</v>
      </c>
      <c r="D79" s="93"/>
      <c r="E79" s="93"/>
      <c r="F79" s="93"/>
      <c r="G79" s="93"/>
      <c r="H79" s="93"/>
      <c r="I79" s="41" t="s">
        <v>503</v>
      </c>
    </row>
    <row r="80" spans="1:9" ht="31.2" x14ac:dyDescent="0.3">
      <c r="A80" s="22" t="s">
        <v>185</v>
      </c>
      <c r="B80" s="20" t="s">
        <v>186</v>
      </c>
      <c r="C80" s="20" t="s">
        <v>149</v>
      </c>
      <c r="D80" s="93"/>
      <c r="E80" s="93"/>
      <c r="F80" s="93"/>
      <c r="G80" s="93"/>
      <c r="H80" s="93"/>
      <c r="I80" s="41" t="s">
        <v>503</v>
      </c>
    </row>
    <row r="81" spans="1:9" x14ac:dyDescent="0.3">
      <c r="A81" s="40" t="s">
        <v>187</v>
      </c>
      <c r="D81" s="21"/>
      <c r="E81" s="21"/>
      <c r="F81" s="21"/>
      <c r="G81" s="21"/>
      <c r="I81" s="41"/>
    </row>
    <row r="82" spans="1:9" x14ac:dyDescent="0.3">
      <c r="A82" s="22" t="s">
        <v>188</v>
      </c>
      <c r="B82" s="20" t="s">
        <v>189</v>
      </c>
      <c r="C82" s="20" t="s">
        <v>51</v>
      </c>
      <c r="D82" s="93"/>
      <c r="E82" s="93"/>
      <c r="F82" s="93"/>
      <c r="G82" s="93"/>
      <c r="H82" s="93"/>
      <c r="I82" s="41"/>
    </row>
    <row r="83" spans="1:9" x14ac:dyDescent="0.3">
      <c r="A83" s="22" t="s">
        <v>190</v>
      </c>
      <c r="B83" s="20" t="s">
        <v>191</v>
      </c>
      <c r="C83" s="20" t="s">
        <v>51</v>
      </c>
      <c r="D83" s="93"/>
      <c r="E83" s="93"/>
      <c r="F83" s="93"/>
      <c r="G83" s="93"/>
      <c r="H83" s="93"/>
      <c r="I83" s="41"/>
    </row>
    <row r="84" spans="1:9" x14ac:dyDescent="0.3">
      <c r="A84" s="22" t="s">
        <v>192</v>
      </c>
      <c r="B84" s="20" t="s">
        <v>193</v>
      </c>
      <c r="C84" s="29" t="s">
        <v>96</v>
      </c>
      <c r="D84" s="21" t="s">
        <v>81</v>
      </c>
      <c r="E84" s="21" t="s">
        <v>81</v>
      </c>
      <c r="F84" s="21" t="s">
        <v>81</v>
      </c>
      <c r="G84" s="21" t="s">
        <v>81</v>
      </c>
      <c r="H84" s="21" t="s">
        <v>81</v>
      </c>
      <c r="I84" s="92" t="s">
        <v>502</v>
      </c>
    </row>
    <row r="85" spans="1:9" x14ac:dyDescent="0.3">
      <c r="A85" s="22" t="s">
        <v>194</v>
      </c>
      <c r="B85" s="20" t="s">
        <v>195</v>
      </c>
      <c r="C85" s="20" t="s">
        <v>51</v>
      </c>
      <c r="D85" s="93"/>
      <c r="E85" s="93"/>
      <c r="F85" s="93"/>
      <c r="G85" s="93"/>
      <c r="H85" s="93"/>
      <c r="I85" s="41"/>
    </row>
    <row r="86" spans="1:9" x14ac:dyDescent="0.3">
      <c r="A86" s="22" t="s">
        <v>196</v>
      </c>
      <c r="B86" s="20" t="s">
        <v>197</v>
      </c>
      <c r="C86" s="20" t="s">
        <v>51</v>
      </c>
      <c r="D86" s="93"/>
      <c r="E86" s="93"/>
      <c r="F86" s="93"/>
      <c r="G86" s="93"/>
      <c r="H86" s="93"/>
    </row>
    <row r="87" spans="1:9" ht="16.2" thickBot="1" x14ac:dyDescent="0.35">
      <c r="A87" s="30" t="s">
        <v>198</v>
      </c>
      <c r="B87" s="31"/>
      <c r="C87" s="31"/>
      <c r="D87" s="32">
        <f>SUM(D31:D86)</f>
        <v>0</v>
      </c>
      <c r="E87" s="32">
        <f t="shared" ref="E87:H87" si="0">SUM(E31:E86)</f>
        <v>0</v>
      </c>
      <c r="F87" s="32">
        <f t="shared" si="0"/>
        <v>0</v>
      </c>
      <c r="G87" s="32">
        <f t="shared" si="0"/>
        <v>0</v>
      </c>
      <c r="H87" s="32">
        <f t="shared" si="0"/>
        <v>0</v>
      </c>
    </row>
    <row r="88" spans="1:9" ht="16.2" thickTop="1" x14ac:dyDescent="0.3">
      <c r="A88" s="33"/>
      <c r="B88" s="29"/>
      <c r="C88" s="29"/>
      <c r="D88" s="42"/>
      <c r="E88" s="42"/>
      <c r="F88" s="42"/>
      <c r="G88" s="42"/>
      <c r="H88" s="42"/>
    </row>
    <row r="89" spans="1:9" x14ac:dyDescent="0.3">
      <c r="A89" s="33"/>
      <c r="B89" s="29"/>
      <c r="C89" s="29"/>
      <c r="D89" s="42"/>
      <c r="E89" s="42"/>
      <c r="F89" s="42"/>
      <c r="G89" s="42"/>
      <c r="H89" s="42"/>
    </row>
    <row r="90" spans="1:9" ht="18" x14ac:dyDescent="0.35">
      <c r="A90" s="99" t="s">
        <v>199</v>
      </c>
      <c r="B90" s="99"/>
      <c r="C90" s="99"/>
      <c r="D90" s="43"/>
      <c r="E90" s="43"/>
      <c r="F90" s="43"/>
      <c r="G90" s="43"/>
      <c r="H90" s="24"/>
    </row>
    <row r="91" spans="1:9" s="29" customFormat="1" x14ac:dyDescent="0.3">
      <c r="A91" s="26" t="s">
        <v>45</v>
      </c>
      <c r="B91" s="27" t="s">
        <v>46</v>
      </c>
      <c r="C91" s="27" t="s">
        <v>47</v>
      </c>
      <c r="D91" s="27">
        <v>2016</v>
      </c>
      <c r="E91" s="27">
        <v>2017</v>
      </c>
      <c r="F91" s="27">
        <v>2018</v>
      </c>
      <c r="G91" s="27">
        <v>2019</v>
      </c>
      <c r="H91" s="28">
        <v>2020</v>
      </c>
      <c r="I91" s="26" t="s">
        <v>48</v>
      </c>
    </row>
    <row r="92" spans="1:9" x14ac:dyDescent="0.3">
      <c r="A92" s="22" t="s">
        <v>200</v>
      </c>
      <c r="B92" s="20" t="s">
        <v>201</v>
      </c>
      <c r="C92" s="20" t="s">
        <v>51</v>
      </c>
      <c r="D92" s="93"/>
      <c r="E92" s="93"/>
      <c r="F92" s="93"/>
      <c r="G92" s="93"/>
      <c r="H92" s="93"/>
    </row>
    <row r="93" spans="1:9" x14ac:dyDescent="0.3">
      <c r="A93" s="22" t="s">
        <v>202</v>
      </c>
      <c r="B93" s="20" t="s">
        <v>203</v>
      </c>
      <c r="C93" s="20" t="s">
        <v>51</v>
      </c>
      <c r="D93" s="93"/>
      <c r="E93" s="93"/>
      <c r="F93" s="93"/>
      <c r="G93" s="93"/>
      <c r="H93" s="93"/>
    </row>
    <row r="94" spans="1:9" x14ac:dyDescent="0.3">
      <c r="A94" s="22" t="s">
        <v>204</v>
      </c>
      <c r="B94" s="20" t="s">
        <v>205</v>
      </c>
      <c r="C94" s="20" t="s">
        <v>51</v>
      </c>
      <c r="D94" s="93"/>
      <c r="E94" s="93"/>
      <c r="F94" s="93"/>
      <c r="G94" s="93"/>
      <c r="H94" s="93"/>
    </row>
    <row r="95" spans="1:9" x14ac:dyDescent="0.3">
      <c r="A95" s="22" t="s">
        <v>206</v>
      </c>
      <c r="B95" s="20" t="s">
        <v>207</v>
      </c>
      <c r="C95" s="20" t="s">
        <v>51</v>
      </c>
      <c r="D95" s="93"/>
      <c r="E95" s="93"/>
      <c r="F95" s="93"/>
      <c r="G95" s="93"/>
      <c r="H95" s="93"/>
    </row>
    <row r="96" spans="1:9" ht="31.2" x14ac:dyDescent="0.3">
      <c r="A96" s="22" t="s">
        <v>208</v>
      </c>
      <c r="B96" s="20" t="s">
        <v>209</v>
      </c>
      <c r="C96" s="20" t="s">
        <v>149</v>
      </c>
      <c r="D96" s="93"/>
      <c r="E96" s="93"/>
      <c r="F96" s="93"/>
      <c r="G96" s="93"/>
      <c r="H96" s="93"/>
      <c r="I96" s="41" t="s">
        <v>509</v>
      </c>
    </row>
    <row r="97" spans="1:8" x14ac:dyDescent="0.3">
      <c r="A97" s="22" t="s">
        <v>210</v>
      </c>
      <c r="B97" s="20" t="s">
        <v>211</v>
      </c>
      <c r="C97" s="20" t="s">
        <v>51</v>
      </c>
      <c r="D97" s="93"/>
      <c r="E97" s="93"/>
      <c r="F97" s="93"/>
      <c r="G97" s="93"/>
      <c r="H97" s="93"/>
    </row>
    <row r="98" spans="1:8" x14ac:dyDescent="0.3">
      <c r="A98" s="22" t="s">
        <v>212</v>
      </c>
      <c r="B98" s="20" t="s">
        <v>213</v>
      </c>
      <c r="C98" s="20" t="s">
        <v>51</v>
      </c>
      <c r="D98" s="93"/>
      <c r="E98" s="93"/>
      <c r="F98" s="93"/>
      <c r="G98" s="93"/>
      <c r="H98" s="93"/>
    </row>
    <row r="99" spans="1:8" x14ac:dyDescent="0.3">
      <c r="A99" s="22" t="s">
        <v>214</v>
      </c>
      <c r="B99" s="20" t="s">
        <v>215</v>
      </c>
      <c r="C99" s="20" t="s">
        <v>51</v>
      </c>
      <c r="D99" s="93"/>
      <c r="E99" s="93"/>
      <c r="F99" s="93"/>
      <c r="G99" s="93"/>
      <c r="H99" s="93"/>
    </row>
    <row r="100" spans="1:8" x14ac:dyDescent="0.3">
      <c r="A100" s="22" t="s">
        <v>216</v>
      </c>
      <c r="B100" s="20" t="s">
        <v>217</v>
      </c>
      <c r="C100" s="20" t="s">
        <v>51</v>
      </c>
      <c r="D100" s="93"/>
      <c r="E100" s="93"/>
      <c r="F100" s="93"/>
      <c r="G100" s="93"/>
      <c r="H100" s="93"/>
    </row>
    <row r="101" spans="1:8" x14ac:dyDescent="0.3">
      <c r="A101" s="22" t="s">
        <v>218</v>
      </c>
      <c r="B101" s="20" t="s">
        <v>219</v>
      </c>
      <c r="C101" s="20" t="s">
        <v>51</v>
      </c>
      <c r="D101" s="93"/>
      <c r="E101" s="93"/>
      <c r="F101" s="93"/>
      <c r="G101" s="93"/>
      <c r="H101" s="93"/>
    </row>
    <row r="102" spans="1:8" x14ac:dyDescent="0.3">
      <c r="A102" s="22" t="s">
        <v>220</v>
      </c>
      <c r="B102" s="20" t="s">
        <v>221</v>
      </c>
      <c r="C102" s="20" t="s">
        <v>51</v>
      </c>
      <c r="D102" s="93"/>
      <c r="E102" s="93"/>
      <c r="F102" s="93"/>
      <c r="G102" s="93"/>
      <c r="H102" s="93"/>
    </row>
    <row r="103" spans="1:8" x14ac:dyDescent="0.3">
      <c r="A103" s="22" t="s">
        <v>222</v>
      </c>
      <c r="B103" s="20" t="s">
        <v>223</v>
      </c>
      <c r="C103" s="20" t="s">
        <v>51</v>
      </c>
      <c r="D103" s="93"/>
      <c r="E103" s="93"/>
      <c r="F103" s="93"/>
      <c r="G103" s="93"/>
      <c r="H103" s="93"/>
    </row>
    <row r="104" spans="1:8" x14ac:dyDescent="0.3">
      <c r="A104" s="22" t="s">
        <v>224</v>
      </c>
      <c r="B104" s="20" t="s">
        <v>225</v>
      </c>
      <c r="C104" s="20" t="s">
        <v>51</v>
      </c>
      <c r="D104" s="93"/>
      <c r="E104" s="93"/>
      <c r="F104" s="93"/>
      <c r="G104" s="93"/>
      <c r="H104" s="93"/>
    </row>
    <row r="105" spans="1:8" x14ac:dyDescent="0.3">
      <c r="A105" s="22" t="s">
        <v>226</v>
      </c>
      <c r="B105" s="20" t="s">
        <v>227</v>
      </c>
      <c r="C105" s="20" t="s">
        <v>51</v>
      </c>
      <c r="D105" s="93"/>
      <c r="E105" s="93"/>
      <c r="F105" s="93"/>
      <c r="G105" s="93"/>
      <c r="H105" s="93"/>
    </row>
    <row r="106" spans="1:8" x14ac:dyDescent="0.3">
      <c r="A106" s="22" t="s">
        <v>228</v>
      </c>
      <c r="B106" s="20" t="s">
        <v>229</v>
      </c>
      <c r="C106" s="20" t="s">
        <v>51</v>
      </c>
      <c r="D106" s="93"/>
      <c r="E106" s="93"/>
      <c r="F106" s="93"/>
      <c r="G106" s="93"/>
      <c r="H106" s="93"/>
    </row>
    <row r="107" spans="1:8" x14ac:dyDescent="0.3">
      <c r="A107" s="22" t="s">
        <v>230</v>
      </c>
      <c r="B107" s="20" t="s">
        <v>231</v>
      </c>
      <c r="C107" s="20" t="s">
        <v>51</v>
      </c>
      <c r="D107" s="93"/>
      <c r="E107" s="93"/>
      <c r="F107" s="93"/>
      <c r="G107" s="93"/>
      <c r="H107" s="93"/>
    </row>
    <row r="108" spans="1:8" x14ac:dyDescent="0.3">
      <c r="A108" s="22" t="s">
        <v>232</v>
      </c>
      <c r="B108" s="20" t="s">
        <v>233</v>
      </c>
      <c r="C108" s="20" t="s">
        <v>51</v>
      </c>
      <c r="D108" s="93"/>
      <c r="E108" s="93"/>
      <c r="F108" s="93"/>
      <c r="G108" s="93"/>
      <c r="H108" s="93"/>
    </row>
    <row r="109" spans="1:8" ht="15.75" customHeight="1" x14ac:dyDescent="0.3">
      <c r="A109" s="22" t="s">
        <v>101</v>
      </c>
      <c r="B109" s="20" t="s">
        <v>234</v>
      </c>
      <c r="C109" s="20" t="s">
        <v>51</v>
      </c>
      <c r="D109" s="93"/>
      <c r="E109" s="93"/>
      <c r="F109" s="93"/>
      <c r="G109" s="93"/>
      <c r="H109" s="93"/>
    </row>
    <row r="110" spans="1:8" ht="15.75" customHeight="1" x14ac:dyDescent="0.3">
      <c r="A110" s="22" t="s">
        <v>235</v>
      </c>
      <c r="B110" s="20" t="s">
        <v>236</v>
      </c>
      <c r="C110" s="20" t="s">
        <v>51</v>
      </c>
      <c r="D110" s="93"/>
      <c r="E110" s="93"/>
      <c r="F110" s="93"/>
      <c r="G110" s="93"/>
      <c r="H110" s="93"/>
    </row>
    <row r="111" spans="1:8" x14ac:dyDescent="0.3">
      <c r="A111" s="22" t="s">
        <v>237</v>
      </c>
      <c r="B111" s="20" t="s">
        <v>238</v>
      </c>
      <c r="C111" s="20" t="s">
        <v>51</v>
      </c>
      <c r="D111" s="93"/>
      <c r="E111" s="93"/>
      <c r="F111" s="93"/>
      <c r="G111" s="93"/>
      <c r="H111" s="93"/>
    </row>
    <row r="112" spans="1:8" x14ac:dyDescent="0.3">
      <c r="A112" s="22" t="s">
        <v>239</v>
      </c>
      <c r="B112" s="20" t="s">
        <v>240</v>
      </c>
      <c r="C112" s="20" t="s">
        <v>51</v>
      </c>
      <c r="D112" s="93"/>
      <c r="E112" s="93"/>
      <c r="F112" s="93"/>
      <c r="G112" s="93"/>
      <c r="H112" s="93"/>
    </row>
    <row r="113" spans="1:9" x14ac:dyDescent="0.3">
      <c r="A113" s="22" t="s">
        <v>241</v>
      </c>
      <c r="B113" s="20" t="s">
        <v>242</v>
      </c>
      <c r="C113" s="20" t="s">
        <v>51</v>
      </c>
      <c r="D113" s="93"/>
      <c r="E113" s="93"/>
      <c r="F113" s="93"/>
      <c r="G113" s="93"/>
      <c r="H113" s="93"/>
    </row>
    <row r="114" spans="1:9" x14ac:dyDescent="0.3">
      <c r="A114" s="22" t="s">
        <v>243</v>
      </c>
      <c r="B114" s="20" t="s">
        <v>244</v>
      </c>
      <c r="C114" s="20" t="s">
        <v>51</v>
      </c>
      <c r="D114" s="93"/>
      <c r="E114" s="93"/>
      <c r="F114" s="93"/>
      <c r="G114" s="93"/>
      <c r="H114" s="93"/>
    </row>
    <row r="115" spans="1:9" x14ac:dyDescent="0.3">
      <c r="A115" s="22" t="s">
        <v>245</v>
      </c>
      <c r="B115" s="20" t="s">
        <v>246</v>
      </c>
      <c r="C115" s="20" t="s">
        <v>51</v>
      </c>
      <c r="D115" s="93"/>
      <c r="E115" s="93"/>
      <c r="F115" s="93"/>
      <c r="G115" s="93"/>
      <c r="H115" s="93"/>
    </row>
    <row r="116" spans="1:9" x14ac:dyDescent="0.3">
      <c r="A116" s="22" t="s">
        <v>247</v>
      </c>
      <c r="B116" s="20" t="s">
        <v>248</v>
      </c>
      <c r="C116" s="20" t="s">
        <v>51</v>
      </c>
      <c r="D116" s="93"/>
      <c r="E116" s="93"/>
      <c r="F116" s="93"/>
      <c r="G116" s="93"/>
      <c r="H116" s="93"/>
    </row>
    <row r="117" spans="1:9" x14ac:dyDescent="0.3">
      <c r="A117" s="22" t="s">
        <v>249</v>
      </c>
      <c r="B117" s="20" t="s">
        <v>250</v>
      </c>
      <c r="C117" s="20" t="s">
        <v>51</v>
      </c>
      <c r="D117" s="93"/>
      <c r="E117" s="93"/>
      <c r="F117" s="93"/>
      <c r="G117" s="93"/>
      <c r="H117" s="93"/>
    </row>
    <row r="118" spans="1:9" x14ac:dyDescent="0.3">
      <c r="A118" s="22" t="s">
        <v>251</v>
      </c>
      <c r="B118" s="20" t="s">
        <v>252</v>
      </c>
      <c r="C118" s="20" t="s">
        <v>51</v>
      </c>
      <c r="D118" s="93"/>
      <c r="E118" s="93"/>
      <c r="F118" s="93"/>
      <c r="G118" s="93"/>
      <c r="H118" s="93"/>
    </row>
    <row r="119" spans="1:9" x14ac:dyDescent="0.3">
      <c r="A119" s="22" t="s">
        <v>253</v>
      </c>
      <c r="B119" s="20" t="s">
        <v>254</v>
      </c>
      <c r="C119" s="20" t="s">
        <v>51</v>
      </c>
      <c r="D119" s="93"/>
      <c r="E119" s="93"/>
      <c r="F119" s="93"/>
      <c r="G119" s="93"/>
      <c r="H119" s="93"/>
    </row>
    <row r="120" spans="1:9" x14ac:dyDescent="0.3">
      <c r="A120" s="22" t="s">
        <v>255</v>
      </c>
      <c r="B120" s="20" t="s">
        <v>256</v>
      </c>
      <c r="C120" s="20" t="s">
        <v>51</v>
      </c>
      <c r="D120" s="93"/>
      <c r="E120" s="93"/>
      <c r="F120" s="93"/>
      <c r="G120" s="93"/>
      <c r="H120" s="93"/>
    </row>
    <row r="121" spans="1:9" ht="31.2" x14ac:dyDescent="0.3">
      <c r="A121" s="22" t="s">
        <v>257</v>
      </c>
      <c r="B121" s="20" t="s">
        <v>258</v>
      </c>
      <c r="C121" s="29" t="s">
        <v>96</v>
      </c>
      <c r="D121" s="21" t="s">
        <v>81</v>
      </c>
      <c r="E121" s="21" t="s">
        <v>81</v>
      </c>
      <c r="F121" s="21" t="s">
        <v>81</v>
      </c>
      <c r="G121" s="21" t="s">
        <v>81</v>
      </c>
      <c r="H121" s="21" t="s">
        <v>81</v>
      </c>
      <c r="I121" s="22" t="s">
        <v>500</v>
      </c>
    </row>
    <row r="122" spans="1:9" ht="31.2" x14ac:dyDescent="0.3">
      <c r="A122" s="22" t="s">
        <v>259</v>
      </c>
      <c r="B122" s="20" t="s">
        <v>260</v>
      </c>
      <c r="C122" s="29" t="s">
        <v>96</v>
      </c>
      <c r="D122" s="21" t="s">
        <v>81</v>
      </c>
      <c r="E122" s="21" t="s">
        <v>81</v>
      </c>
      <c r="F122" s="21" t="s">
        <v>81</v>
      </c>
      <c r="G122" s="21" t="s">
        <v>81</v>
      </c>
      <c r="H122" s="21" t="s">
        <v>81</v>
      </c>
      <c r="I122" s="22" t="s">
        <v>500</v>
      </c>
    </row>
    <row r="123" spans="1:9" x14ac:dyDescent="0.3">
      <c r="A123" s="22" t="s">
        <v>261</v>
      </c>
      <c r="B123" s="20" t="s">
        <v>262</v>
      </c>
      <c r="C123" s="20" t="s">
        <v>51</v>
      </c>
      <c r="D123" s="93"/>
      <c r="E123" s="93"/>
      <c r="F123" s="93"/>
      <c r="G123" s="93"/>
      <c r="H123" s="93"/>
    </row>
    <row r="124" spans="1:9" x14ac:dyDescent="0.3">
      <c r="A124" s="22" t="s">
        <v>263</v>
      </c>
      <c r="B124" s="20" t="s">
        <v>264</v>
      </c>
      <c r="C124" s="20" t="s">
        <v>51</v>
      </c>
      <c r="D124" s="93"/>
      <c r="E124" s="93"/>
      <c r="F124" s="93"/>
      <c r="G124" s="93"/>
      <c r="H124" s="93"/>
    </row>
    <row r="125" spans="1:9" x14ac:dyDescent="0.3">
      <c r="A125" s="22" t="s">
        <v>105</v>
      </c>
      <c r="B125" s="20" t="s">
        <v>265</v>
      </c>
      <c r="C125" s="20" t="s">
        <v>51</v>
      </c>
      <c r="D125" s="93"/>
      <c r="E125" s="93"/>
      <c r="F125" s="93"/>
      <c r="G125" s="93"/>
      <c r="H125" s="93"/>
    </row>
    <row r="126" spans="1:9" x14ac:dyDescent="0.3">
      <c r="A126" s="22" t="s">
        <v>266</v>
      </c>
      <c r="B126" s="20" t="s">
        <v>267</v>
      </c>
      <c r="C126" s="20" t="s">
        <v>51</v>
      </c>
      <c r="D126" s="93"/>
      <c r="E126" s="93"/>
      <c r="F126" s="93"/>
      <c r="G126" s="93"/>
      <c r="H126" s="93"/>
    </row>
    <row r="127" spans="1:9" x14ac:dyDescent="0.3">
      <c r="A127" s="22" t="s">
        <v>268</v>
      </c>
      <c r="B127" s="20" t="s">
        <v>269</v>
      </c>
      <c r="C127" s="20" t="s">
        <v>51</v>
      </c>
      <c r="D127" s="93"/>
      <c r="E127" s="93"/>
      <c r="F127" s="93"/>
      <c r="G127" s="93"/>
      <c r="H127" s="93"/>
    </row>
    <row r="128" spans="1:9" x14ac:dyDescent="0.3">
      <c r="A128" s="22" t="s">
        <v>270</v>
      </c>
      <c r="B128" s="20" t="s">
        <v>271</v>
      </c>
      <c r="C128" s="20" t="s">
        <v>51</v>
      </c>
      <c r="D128" s="93"/>
      <c r="E128" s="93"/>
      <c r="F128" s="93"/>
      <c r="G128" s="93"/>
      <c r="H128" s="93"/>
    </row>
    <row r="129" spans="1:9" x14ac:dyDescent="0.3">
      <c r="A129" s="22" t="s">
        <v>272</v>
      </c>
      <c r="B129" s="20" t="s">
        <v>273</v>
      </c>
      <c r="C129" s="20" t="s">
        <v>51</v>
      </c>
      <c r="D129" s="93"/>
      <c r="E129" s="93"/>
      <c r="F129" s="93"/>
      <c r="G129" s="93"/>
      <c r="H129" s="93"/>
    </row>
    <row r="130" spans="1:9" x14ac:dyDescent="0.3">
      <c r="A130" s="22" t="s">
        <v>274</v>
      </c>
      <c r="B130" s="20" t="s">
        <v>275</v>
      </c>
      <c r="C130" s="20" t="s">
        <v>51</v>
      </c>
      <c r="D130" s="93"/>
      <c r="E130" s="93"/>
      <c r="F130" s="93"/>
      <c r="G130" s="93"/>
      <c r="H130" s="93"/>
    </row>
    <row r="131" spans="1:9" x14ac:dyDescent="0.3">
      <c r="A131" s="22" t="s">
        <v>276</v>
      </c>
      <c r="B131" s="20" t="s">
        <v>277</v>
      </c>
      <c r="C131" s="20" t="s">
        <v>51</v>
      </c>
      <c r="D131" s="93"/>
      <c r="E131" s="93"/>
      <c r="F131" s="93"/>
      <c r="G131" s="93"/>
      <c r="H131" s="93"/>
    </row>
    <row r="132" spans="1:9" x14ac:dyDescent="0.3">
      <c r="A132" s="22" t="s">
        <v>157</v>
      </c>
      <c r="B132" s="20" t="s">
        <v>278</v>
      </c>
      <c r="C132" s="20" t="s">
        <v>51</v>
      </c>
      <c r="D132" s="93"/>
      <c r="E132" s="93"/>
      <c r="F132" s="93"/>
      <c r="G132" s="93"/>
      <c r="H132" s="93"/>
    </row>
    <row r="133" spans="1:9" x14ac:dyDescent="0.3">
      <c r="A133" s="22" t="s">
        <v>159</v>
      </c>
      <c r="B133" s="20" t="s">
        <v>279</v>
      </c>
      <c r="C133" s="20" t="s">
        <v>51</v>
      </c>
      <c r="D133" s="93"/>
      <c r="E133" s="93"/>
      <c r="F133" s="93"/>
      <c r="G133" s="93"/>
      <c r="H133" s="93"/>
    </row>
    <row r="134" spans="1:9" x14ac:dyDescent="0.3">
      <c r="A134" s="22" t="s">
        <v>280</v>
      </c>
      <c r="B134" s="20" t="s">
        <v>281</v>
      </c>
      <c r="C134" s="20" t="s">
        <v>51</v>
      </c>
      <c r="D134" s="93"/>
      <c r="E134" s="93"/>
      <c r="F134" s="93"/>
      <c r="G134" s="93"/>
      <c r="H134" s="93"/>
    </row>
    <row r="135" spans="1:9" ht="31.2" x14ac:dyDescent="0.3">
      <c r="A135" s="22" t="s">
        <v>282</v>
      </c>
      <c r="B135" s="20" t="s">
        <v>283</v>
      </c>
      <c r="C135" s="29" t="s">
        <v>96</v>
      </c>
      <c r="D135" s="21" t="s">
        <v>81</v>
      </c>
      <c r="E135" s="21" t="s">
        <v>81</v>
      </c>
      <c r="F135" s="21" t="s">
        <v>81</v>
      </c>
      <c r="G135" s="21" t="s">
        <v>81</v>
      </c>
      <c r="H135" s="21" t="s">
        <v>81</v>
      </c>
      <c r="I135" s="22" t="s">
        <v>500</v>
      </c>
    </row>
    <row r="136" spans="1:9" ht="31.2" x14ac:dyDescent="0.3">
      <c r="A136" s="22" t="s">
        <v>284</v>
      </c>
      <c r="B136" s="20" t="s">
        <v>285</v>
      </c>
      <c r="C136" s="29" t="s">
        <v>96</v>
      </c>
      <c r="D136" s="21" t="s">
        <v>81</v>
      </c>
      <c r="E136" s="21" t="s">
        <v>81</v>
      </c>
      <c r="F136" s="21" t="s">
        <v>81</v>
      </c>
      <c r="G136" s="21" t="s">
        <v>81</v>
      </c>
      <c r="H136" s="21" t="s">
        <v>81</v>
      </c>
      <c r="I136" s="22" t="s">
        <v>500</v>
      </c>
    </row>
    <row r="137" spans="1:9" ht="31.2" x14ac:dyDescent="0.3">
      <c r="A137" s="22" t="s">
        <v>286</v>
      </c>
      <c r="B137" s="20" t="s">
        <v>287</v>
      </c>
      <c r="C137" s="29" t="s">
        <v>96</v>
      </c>
      <c r="D137" s="21" t="s">
        <v>81</v>
      </c>
      <c r="E137" s="21" t="s">
        <v>81</v>
      </c>
      <c r="F137" s="21" t="s">
        <v>81</v>
      </c>
      <c r="G137" s="21" t="s">
        <v>81</v>
      </c>
      <c r="H137" s="21" t="s">
        <v>81</v>
      </c>
      <c r="I137" s="22" t="s">
        <v>500</v>
      </c>
    </row>
    <row r="138" spans="1:9" x14ac:dyDescent="0.3">
      <c r="A138" s="22" t="s">
        <v>288</v>
      </c>
      <c r="B138" s="20" t="s">
        <v>289</v>
      </c>
      <c r="C138" s="20" t="s">
        <v>51</v>
      </c>
      <c r="D138" s="93"/>
      <c r="E138" s="93"/>
      <c r="F138" s="93"/>
      <c r="G138" s="93"/>
      <c r="H138" s="93"/>
    </row>
    <row r="139" spans="1:9" x14ac:dyDescent="0.3">
      <c r="A139" s="22" t="s">
        <v>290</v>
      </c>
      <c r="B139" s="20" t="s">
        <v>291</v>
      </c>
      <c r="C139" s="20" t="s">
        <v>51</v>
      </c>
      <c r="D139" s="93"/>
      <c r="E139" s="93"/>
      <c r="F139" s="93"/>
      <c r="G139" s="93"/>
      <c r="H139" s="93"/>
    </row>
    <row r="140" spans="1:9" x14ac:dyDescent="0.3">
      <c r="A140" s="22" t="s">
        <v>292</v>
      </c>
      <c r="B140" s="20" t="s">
        <v>293</v>
      </c>
      <c r="C140" s="20" t="s">
        <v>51</v>
      </c>
      <c r="D140" s="93"/>
      <c r="E140" s="93"/>
      <c r="F140" s="93"/>
      <c r="G140" s="93"/>
      <c r="H140" s="93"/>
    </row>
    <row r="141" spans="1:9" x14ac:dyDescent="0.3">
      <c r="A141" s="22" t="s">
        <v>294</v>
      </c>
      <c r="B141" s="20" t="s">
        <v>295</v>
      </c>
      <c r="C141" s="20" t="s">
        <v>51</v>
      </c>
      <c r="D141" s="93"/>
      <c r="E141" s="93"/>
      <c r="F141" s="93"/>
      <c r="G141" s="93"/>
      <c r="H141" s="93"/>
    </row>
    <row r="142" spans="1:9" x14ac:dyDescent="0.3">
      <c r="A142" s="22" t="s">
        <v>296</v>
      </c>
      <c r="B142" s="20" t="s">
        <v>297</v>
      </c>
      <c r="C142" s="20" t="s">
        <v>51</v>
      </c>
      <c r="D142" s="93"/>
      <c r="E142" s="93"/>
      <c r="F142" s="93"/>
      <c r="G142" s="93"/>
      <c r="H142" s="93"/>
    </row>
    <row r="143" spans="1:9" x14ac:dyDescent="0.3">
      <c r="A143" s="22" t="s">
        <v>298</v>
      </c>
      <c r="B143" s="20" t="s">
        <v>299</v>
      </c>
      <c r="C143" s="20" t="s">
        <v>51</v>
      </c>
      <c r="D143" s="93"/>
      <c r="E143" s="93"/>
      <c r="F143" s="93"/>
      <c r="G143" s="93"/>
      <c r="H143" s="93"/>
    </row>
    <row r="144" spans="1:9" x14ac:dyDescent="0.3">
      <c r="A144" s="22" t="s">
        <v>300</v>
      </c>
      <c r="B144" s="20" t="s">
        <v>301</v>
      </c>
      <c r="C144" s="20" t="s">
        <v>51</v>
      </c>
      <c r="D144" s="93"/>
      <c r="E144" s="93"/>
      <c r="F144" s="93"/>
      <c r="G144" s="93"/>
      <c r="H144" s="93"/>
    </row>
    <row r="145" spans="1:8" x14ac:dyDescent="0.3">
      <c r="A145" s="22" t="s">
        <v>115</v>
      </c>
      <c r="B145" s="20" t="s">
        <v>302</v>
      </c>
      <c r="C145" s="20" t="s">
        <v>51</v>
      </c>
      <c r="D145" s="93"/>
      <c r="E145" s="93"/>
      <c r="F145" s="93"/>
      <c r="G145" s="93"/>
      <c r="H145" s="93"/>
    </row>
    <row r="146" spans="1:8" x14ac:dyDescent="0.3">
      <c r="A146" s="22" t="s">
        <v>303</v>
      </c>
      <c r="B146" s="20" t="s">
        <v>304</v>
      </c>
      <c r="C146" s="20" t="s">
        <v>51</v>
      </c>
      <c r="D146" s="93"/>
      <c r="E146" s="93"/>
      <c r="F146" s="93"/>
      <c r="G146" s="93"/>
      <c r="H146" s="93"/>
    </row>
    <row r="147" spans="1:8" x14ac:dyDescent="0.3">
      <c r="A147" s="22" t="s">
        <v>305</v>
      </c>
      <c r="B147" s="20" t="s">
        <v>306</v>
      </c>
      <c r="C147" s="20" t="s">
        <v>51</v>
      </c>
      <c r="D147" s="93"/>
      <c r="E147" s="93"/>
      <c r="F147" s="93"/>
      <c r="G147" s="93"/>
      <c r="H147" s="93"/>
    </row>
    <row r="148" spans="1:8" x14ac:dyDescent="0.3">
      <c r="A148" s="22" t="s">
        <v>307</v>
      </c>
      <c r="B148" s="20" t="s">
        <v>308</v>
      </c>
      <c r="C148" s="20" t="s">
        <v>51</v>
      </c>
      <c r="D148" s="93"/>
      <c r="E148" s="93"/>
      <c r="F148" s="93"/>
      <c r="G148" s="93"/>
      <c r="H148" s="93"/>
    </row>
    <row r="149" spans="1:8" x14ac:dyDescent="0.3">
      <c r="A149" s="22" t="s">
        <v>309</v>
      </c>
      <c r="B149" s="20" t="s">
        <v>310</v>
      </c>
      <c r="C149" s="20" t="s">
        <v>51</v>
      </c>
      <c r="D149" s="93"/>
      <c r="E149" s="93"/>
      <c r="F149" s="93"/>
      <c r="G149" s="93"/>
      <c r="H149" s="93"/>
    </row>
    <row r="150" spans="1:8" x14ac:dyDescent="0.3">
      <c r="A150" s="22" t="s">
        <v>311</v>
      </c>
      <c r="B150" s="20" t="s">
        <v>312</v>
      </c>
      <c r="C150" s="20" t="s">
        <v>51</v>
      </c>
      <c r="D150" s="93"/>
      <c r="E150" s="93"/>
      <c r="F150" s="93"/>
      <c r="G150" s="93"/>
      <c r="H150" s="93"/>
    </row>
    <row r="151" spans="1:8" x14ac:dyDescent="0.3">
      <c r="A151" s="22" t="s">
        <v>313</v>
      </c>
      <c r="B151" s="20" t="s">
        <v>314</v>
      </c>
      <c r="C151" s="20" t="s">
        <v>51</v>
      </c>
      <c r="D151" s="93"/>
      <c r="E151" s="93"/>
      <c r="F151" s="93"/>
      <c r="G151" s="93"/>
      <c r="H151" s="93"/>
    </row>
    <row r="152" spans="1:8" x14ac:dyDescent="0.3">
      <c r="A152" s="22" t="s">
        <v>315</v>
      </c>
      <c r="B152" s="20" t="s">
        <v>316</v>
      </c>
      <c r="C152" s="20" t="s">
        <v>51</v>
      </c>
      <c r="D152" s="93"/>
      <c r="E152" s="93"/>
      <c r="F152" s="93"/>
      <c r="G152" s="93"/>
      <c r="H152" s="93"/>
    </row>
    <row r="153" spans="1:8" x14ac:dyDescent="0.3">
      <c r="A153" s="22" t="s">
        <v>317</v>
      </c>
      <c r="B153" s="20" t="s">
        <v>318</v>
      </c>
      <c r="C153" s="20" t="s">
        <v>51</v>
      </c>
      <c r="D153" s="93"/>
      <c r="E153" s="93"/>
      <c r="F153" s="93"/>
      <c r="G153" s="93"/>
      <c r="H153" s="93"/>
    </row>
    <row r="154" spans="1:8" x14ac:dyDescent="0.3">
      <c r="A154" s="22" t="s">
        <v>319</v>
      </c>
      <c r="B154" s="20" t="s">
        <v>320</v>
      </c>
      <c r="C154" s="20" t="s">
        <v>51</v>
      </c>
      <c r="D154" s="93"/>
      <c r="E154" s="93"/>
      <c r="F154" s="93"/>
      <c r="G154" s="93"/>
      <c r="H154" s="93"/>
    </row>
    <row r="155" spans="1:8" x14ac:dyDescent="0.3">
      <c r="A155" s="22" t="s">
        <v>321</v>
      </c>
      <c r="B155" s="20" t="s">
        <v>322</v>
      </c>
      <c r="C155" s="20" t="s">
        <v>51</v>
      </c>
      <c r="D155" s="93"/>
      <c r="E155" s="93"/>
      <c r="F155" s="93"/>
      <c r="G155" s="93"/>
      <c r="H155" s="93"/>
    </row>
    <row r="156" spans="1:8" x14ac:dyDescent="0.3">
      <c r="A156" s="22" t="s">
        <v>323</v>
      </c>
      <c r="B156" s="20" t="s">
        <v>324</v>
      </c>
      <c r="C156" s="20" t="s">
        <v>51</v>
      </c>
      <c r="D156" s="93"/>
      <c r="E156" s="93"/>
      <c r="F156" s="93"/>
      <c r="G156" s="93"/>
      <c r="H156" s="93"/>
    </row>
    <row r="157" spans="1:8" x14ac:dyDescent="0.3">
      <c r="A157" s="22" t="s">
        <v>323</v>
      </c>
      <c r="B157" s="20" t="s">
        <v>325</v>
      </c>
      <c r="C157" s="20" t="s">
        <v>51</v>
      </c>
      <c r="D157" s="93"/>
      <c r="E157" s="93"/>
      <c r="F157" s="93"/>
      <c r="G157" s="93"/>
      <c r="H157" s="93"/>
    </row>
    <row r="158" spans="1:8" x14ac:dyDescent="0.3">
      <c r="A158" s="22" t="s">
        <v>326</v>
      </c>
      <c r="B158" s="20" t="s">
        <v>327</v>
      </c>
      <c r="C158" s="20" t="s">
        <v>51</v>
      </c>
      <c r="D158" s="93"/>
      <c r="E158" s="93"/>
      <c r="F158" s="93"/>
      <c r="G158" s="93"/>
      <c r="H158" s="93"/>
    </row>
    <row r="159" spans="1:8" x14ac:dyDescent="0.3">
      <c r="A159" s="22" t="s">
        <v>328</v>
      </c>
      <c r="B159" s="20" t="s">
        <v>329</v>
      </c>
      <c r="C159" s="20" t="s">
        <v>51</v>
      </c>
      <c r="D159" s="93"/>
      <c r="E159" s="93"/>
      <c r="F159" s="93"/>
      <c r="G159" s="93"/>
      <c r="H159" s="93"/>
    </row>
    <row r="160" spans="1:8" x14ac:dyDescent="0.3">
      <c r="A160" s="22" t="s">
        <v>330</v>
      </c>
      <c r="B160" s="20" t="s">
        <v>331</v>
      </c>
      <c r="C160" s="20" t="s">
        <v>51</v>
      </c>
      <c r="D160" s="93"/>
      <c r="E160" s="93"/>
      <c r="F160" s="93"/>
      <c r="G160" s="93"/>
      <c r="H160" s="93"/>
    </row>
    <row r="161" spans="1:9" x14ac:dyDescent="0.3">
      <c r="A161" s="22" t="s">
        <v>332</v>
      </c>
      <c r="B161" s="20" t="s">
        <v>333</v>
      </c>
      <c r="C161" s="20" t="s">
        <v>51</v>
      </c>
      <c r="D161" s="93"/>
      <c r="E161" s="93"/>
      <c r="F161" s="93"/>
      <c r="G161" s="93"/>
      <c r="H161" s="93"/>
    </row>
    <row r="162" spans="1:9" x14ac:dyDescent="0.3">
      <c r="A162" s="22" t="s">
        <v>334</v>
      </c>
      <c r="B162" s="20" t="s">
        <v>335</v>
      </c>
      <c r="C162" s="20" t="s">
        <v>51</v>
      </c>
      <c r="D162" s="93"/>
      <c r="E162" s="93"/>
      <c r="F162" s="93"/>
      <c r="G162" s="93"/>
      <c r="H162" s="93"/>
    </row>
    <row r="163" spans="1:9" x14ac:dyDescent="0.3">
      <c r="A163" s="22" t="s">
        <v>336</v>
      </c>
      <c r="B163" s="20" t="s">
        <v>337</v>
      </c>
      <c r="C163" s="20" t="s">
        <v>51</v>
      </c>
      <c r="D163" s="93"/>
      <c r="E163" s="93"/>
      <c r="F163" s="93"/>
      <c r="G163" s="93"/>
      <c r="H163" s="93"/>
    </row>
    <row r="164" spans="1:9" x14ac:dyDescent="0.3">
      <c r="A164" s="22" t="s">
        <v>338</v>
      </c>
      <c r="B164" s="20" t="s">
        <v>339</v>
      </c>
      <c r="C164" s="20" t="s">
        <v>51</v>
      </c>
      <c r="D164" s="93"/>
      <c r="E164" s="93"/>
      <c r="F164" s="93"/>
      <c r="G164" s="93"/>
      <c r="H164" s="93"/>
    </row>
    <row r="165" spans="1:9" x14ac:dyDescent="0.3">
      <c r="A165" s="22" t="s">
        <v>340</v>
      </c>
      <c r="B165" s="20" t="s">
        <v>341</v>
      </c>
      <c r="C165" s="20" t="s">
        <v>51</v>
      </c>
      <c r="D165" s="93"/>
      <c r="E165" s="93"/>
      <c r="F165" s="93"/>
      <c r="G165" s="93"/>
      <c r="H165" s="93"/>
    </row>
    <row r="166" spans="1:9" x14ac:dyDescent="0.3">
      <c r="A166" s="22" t="s">
        <v>342</v>
      </c>
      <c r="B166" s="20" t="s">
        <v>343</v>
      </c>
      <c r="C166" s="20" t="s">
        <v>51</v>
      </c>
      <c r="D166" s="93"/>
      <c r="E166" s="93"/>
      <c r="F166" s="93"/>
      <c r="G166" s="93"/>
      <c r="H166" s="93"/>
    </row>
    <row r="167" spans="1:9" x14ac:dyDescent="0.3">
      <c r="A167" s="22" t="s">
        <v>344</v>
      </c>
      <c r="B167" s="20" t="s">
        <v>345</v>
      </c>
      <c r="C167" s="20" t="s">
        <v>51</v>
      </c>
      <c r="D167" s="93"/>
      <c r="E167" s="93"/>
      <c r="F167" s="93"/>
      <c r="G167" s="93"/>
      <c r="H167" s="93"/>
    </row>
    <row r="168" spans="1:9" x14ac:dyDescent="0.3">
      <c r="A168" s="22" t="s">
        <v>346</v>
      </c>
      <c r="B168" s="20" t="s">
        <v>347</v>
      </c>
      <c r="C168" s="20" t="s">
        <v>51</v>
      </c>
      <c r="D168" s="93"/>
      <c r="E168" s="93"/>
      <c r="F168" s="93"/>
      <c r="G168" s="93"/>
      <c r="H168" s="93"/>
    </row>
    <row r="169" spans="1:9" x14ac:dyDescent="0.3">
      <c r="A169" s="22" t="s">
        <v>348</v>
      </c>
      <c r="B169" s="20" t="s">
        <v>349</v>
      </c>
      <c r="C169" s="20" t="s">
        <v>51</v>
      </c>
      <c r="D169" s="93"/>
      <c r="E169" s="93"/>
      <c r="F169" s="93"/>
      <c r="G169" s="93"/>
      <c r="H169" s="93"/>
    </row>
    <row r="170" spans="1:9" x14ac:dyDescent="0.3">
      <c r="A170" s="22" t="s">
        <v>350</v>
      </c>
      <c r="B170" s="20" t="s">
        <v>351</v>
      </c>
      <c r="C170" s="20" t="s">
        <v>51</v>
      </c>
      <c r="D170" s="93"/>
      <c r="E170" s="93"/>
      <c r="F170" s="93"/>
      <c r="G170" s="93"/>
      <c r="H170" s="93"/>
    </row>
    <row r="171" spans="1:9" x14ac:dyDescent="0.3">
      <c r="A171" s="40" t="s">
        <v>352</v>
      </c>
      <c r="D171" s="21"/>
      <c r="E171" s="21"/>
      <c r="F171" s="21"/>
      <c r="G171" s="21"/>
    </row>
    <row r="172" spans="1:9" ht="46.8" x14ac:dyDescent="0.3">
      <c r="A172" s="22" t="s">
        <v>353</v>
      </c>
      <c r="B172" s="20" t="s">
        <v>354</v>
      </c>
      <c r="C172" s="29" t="s">
        <v>96</v>
      </c>
      <c r="D172" s="21" t="s">
        <v>81</v>
      </c>
      <c r="E172" s="21" t="s">
        <v>81</v>
      </c>
      <c r="F172" s="21" t="s">
        <v>81</v>
      </c>
      <c r="G172" s="21" t="s">
        <v>81</v>
      </c>
      <c r="H172" s="21" t="s">
        <v>81</v>
      </c>
      <c r="I172" s="22" t="s">
        <v>501</v>
      </c>
    </row>
    <row r="173" spans="1:9" x14ac:dyDescent="0.3">
      <c r="A173" s="22" t="s">
        <v>355</v>
      </c>
      <c r="B173" s="20" t="s">
        <v>356</v>
      </c>
      <c r="C173" s="29" t="s">
        <v>96</v>
      </c>
      <c r="D173" s="21" t="s">
        <v>81</v>
      </c>
      <c r="E173" s="21" t="s">
        <v>81</v>
      </c>
      <c r="F173" s="21" t="s">
        <v>81</v>
      </c>
      <c r="G173" s="21" t="s">
        <v>81</v>
      </c>
      <c r="H173" s="21" t="s">
        <v>81</v>
      </c>
    </row>
    <row r="174" spans="1:9" x14ac:dyDescent="0.3">
      <c r="A174" s="22" t="s">
        <v>355</v>
      </c>
      <c r="B174" s="20" t="s">
        <v>357</v>
      </c>
      <c r="C174" s="29" t="s">
        <v>96</v>
      </c>
      <c r="D174" s="21" t="s">
        <v>81</v>
      </c>
      <c r="E174" s="21" t="s">
        <v>81</v>
      </c>
      <c r="F174" s="21" t="s">
        <v>81</v>
      </c>
      <c r="G174" s="21" t="s">
        <v>81</v>
      </c>
      <c r="H174" s="21" t="s">
        <v>81</v>
      </c>
    </row>
    <row r="175" spans="1:9" x14ac:dyDescent="0.3">
      <c r="A175" s="22" t="s">
        <v>358</v>
      </c>
      <c r="B175" s="20" t="s">
        <v>359</v>
      </c>
      <c r="C175" s="29" t="s">
        <v>96</v>
      </c>
      <c r="D175" s="21" t="s">
        <v>81</v>
      </c>
      <c r="E175" s="21" t="s">
        <v>81</v>
      </c>
      <c r="F175" s="21" t="s">
        <v>81</v>
      </c>
      <c r="G175" s="21" t="s">
        <v>81</v>
      </c>
      <c r="H175" s="21" t="s">
        <v>81</v>
      </c>
    </row>
    <row r="176" spans="1:9" x14ac:dyDescent="0.3">
      <c r="A176" s="22" t="s">
        <v>266</v>
      </c>
      <c r="B176" s="20" t="s">
        <v>360</v>
      </c>
      <c r="C176" s="29" t="s">
        <v>96</v>
      </c>
      <c r="D176" s="21" t="s">
        <v>81</v>
      </c>
      <c r="E176" s="21" t="s">
        <v>81</v>
      </c>
      <c r="F176" s="21" t="s">
        <v>81</v>
      </c>
      <c r="G176" s="21" t="s">
        <v>81</v>
      </c>
      <c r="H176" s="21" t="s">
        <v>81</v>
      </c>
    </row>
    <row r="177" spans="1:8" x14ac:dyDescent="0.3">
      <c r="A177" s="22" t="s">
        <v>266</v>
      </c>
      <c r="B177" s="20" t="s">
        <v>361</v>
      </c>
      <c r="C177" s="29" t="s">
        <v>96</v>
      </c>
      <c r="D177" s="21" t="s">
        <v>81</v>
      </c>
      <c r="E177" s="21" t="s">
        <v>81</v>
      </c>
      <c r="F177" s="21" t="s">
        <v>81</v>
      </c>
      <c r="G177" s="21" t="s">
        <v>81</v>
      </c>
      <c r="H177" s="21" t="s">
        <v>81</v>
      </c>
    </row>
    <row r="178" spans="1:8" x14ac:dyDescent="0.3">
      <c r="A178" s="22" t="s">
        <v>334</v>
      </c>
      <c r="B178" s="20" t="s">
        <v>362</v>
      </c>
      <c r="C178" s="29" t="s">
        <v>96</v>
      </c>
      <c r="D178" s="21" t="s">
        <v>81</v>
      </c>
      <c r="E178" s="21" t="s">
        <v>81</v>
      </c>
      <c r="F178" s="21" t="s">
        <v>81</v>
      </c>
      <c r="G178" s="21" t="s">
        <v>81</v>
      </c>
      <c r="H178" s="21" t="s">
        <v>81</v>
      </c>
    </row>
    <row r="179" spans="1:8" x14ac:dyDescent="0.3">
      <c r="A179" s="22" t="s">
        <v>334</v>
      </c>
      <c r="B179" s="20" t="s">
        <v>363</v>
      </c>
      <c r="C179" s="29" t="s">
        <v>96</v>
      </c>
      <c r="D179" s="21" t="s">
        <v>81</v>
      </c>
      <c r="E179" s="21" t="s">
        <v>81</v>
      </c>
      <c r="F179" s="21" t="s">
        <v>81</v>
      </c>
      <c r="G179" s="21" t="s">
        <v>81</v>
      </c>
      <c r="H179" s="21" t="s">
        <v>81</v>
      </c>
    </row>
    <row r="180" spans="1:8" x14ac:dyDescent="0.3">
      <c r="A180" s="22" t="s">
        <v>364</v>
      </c>
      <c r="B180" s="20" t="s">
        <v>365</v>
      </c>
      <c r="C180" s="29" t="s">
        <v>96</v>
      </c>
      <c r="D180" s="21" t="s">
        <v>81</v>
      </c>
      <c r="E180" s="21" t="s">
        <v>81</v>
      </c>
      <c r="F180" s="21" t="s">
        <v>81</v>
      </c>
      <c r="G180" s="21" t="s">
        <v>81</v>
      </c>
      <c r="H180" s="21" t="s">
        <v>81</v>
      </c>
    </row>
    <row r="181" spans="1:8" x14ac:dyDescent="0.3">
      <c r="A181" s="22" t="s">
        <v>366</v>
      </c>
      <c r="B181" s="20" t="s">
        <v>367</v>
      </c>
      <c r="C181" s="29" t="s">
        <v>96</v>
      </c>
      <c r="D181" s="21" t="s">
        <v>81</v>
      </c>
      <c r="E181" s="21" t="s">
        <v>81</v>
      </c>
      <c r="F181" s="21" t="s">
        <v>81</v>
      </c>
      <c r="G181" s="21" t="s">
        <v>81</v>
      </c>
      <c r="H181" s="21" t="s">
        <v>81</v>
      </c>
    </row>
    <row r="182" spans="1:8" x14ac:dyDescent="0.3">
      <c r="A182" s="22" t="s">
        <v>368</v>
      </c>
      <c r="B182" s="20" t="s">
        <v>369</v>
      </c>
      <c r="C182" s="29" t="s">
        <v>96</v>
      </c>
      <c r="D182" s="21" t="s">
        <v>81</v>
      </c>
      <c r="E182" s="21" t="s">
        <v>81</v>
      </c>
      <c r="F182" s="21" t="s">
        <v>81</v>
      </c>
      <c r="G182" s="21" t="s">
        <v>81</v>
      </c>
      <c r="H182" s="21" t="s">
        <v>81</v>
      </c>
    </row>
    <row r="183" spans="1:8" x14ac:dyDescent="0.3">
      <c r="A183" s="40" t="s">
        <v>370</v>
      </c>
      <c r="D183" s="21"/>
      <c r="E183" s="21"/>
      <c r="F183" s="21"/>
      <c r="G183" s="21"/>
    </row>
    <row r="184" spans="1:8" x14ac:dyDescent="0.3">
      <c r="A184" s="22" t="s">
        <v>353</v>
      </c>
      <c r="B184" s="20" t="s">
        <v>371</v>
      </c>
      <c r="C184" s="20" t="s">
        <v>51</v>
      </c>
      <c r="D184" s="93"/>
      <c r="E184" s="93"/>
      <c r="F184" s="93"/>
      <c r="G184" s="93"/>
      <c r="H184" s="93"/>
    </row>
    <row r="185" spans="1:8" x14ac:dyDescent="0.3">
      <c r="A185" s="22" t="s">
        <v>355</v>
      </c>
      <c r="B185" s="20" t="s">
        <v>372</v>
      </c>
      <c r="C185" s="20" t="s">
        <v>51</v>
      </c>
      <c r="D185" s="93"/>
      <c r="E185" s="93"/>
      <c r="F185" s="93"/>
      <c r="G185" s="93"/>
      <c r="H185" s="93"/>
    </row>
    <row r="186" spans="1:8" x14ac:dyDescent="0.3">
      <c r="A186" s="22" t="s">
        <v>373</v>
      </c>
      <c r="B186" s="20" t="s">
        <v>374</v>
      </c>
      <c r="C186" s="20" t="s">
        <v>51</v>
      </c>
      <c r="D186" s="93"/>
      <c r="E186" s="93"/>
      <c r="F186" s="93"/>
      <c r="G186" s="93"/>
      <c r="H186" s="93"/>
    </row>
    <row r="187" spans="1:8" x14ac:dyDescent="0.3">
      <c r="A187" s="22" t="s">
        <v>358</v>
      </c>
      <c r="B187" s="20" t="s">
        <v>375</v>
      </c>
      <c r="C187" s="20" t="s">
        <v>51</v>
      </c>
      <c r="D187" s="93"/>
      <c r="E187" s="93"/>
      <c r="F187" s="93"/>
      <c r="G187" s="93"/>
      <c r="H187" s="93"/>
    </row>
    <row r="188" spans="1:8" x14ac:dyDescent="0.3">
      <c r="A188" s="22" t="s">
        <v>266</v>
      </c>
      <c r="B188" s="20" t="s">
        <v>376</v>
      </c>
      <c r="C188" s="20" t="s">
        <v>51</v>
      </c>
      <c r="D188" s="93"/>
      <c r="E188" s="93"/>
      <c r="F188" s="93"/>
      <c r="G188" s="93"/>
      <c r="H188" s="93"/>
    </row>
    <row r="189" spans="1:8" x14ac:dyDescent="0.3">
      <c r="A189" s="22" t="s">
        <v>268</v>
      </c>
      <c r="B189" s="20" t="s">
        <v>377</v>
      </c>
      <c r="C189" s="20" t="s">
        <v>51</v>
      </c>
      <c r="D189" s="93"/>
      <c r="E189" s="93"/>
      <c r="F189" s="93"/>
      <c r="G189" s="93"/>
      <c r="H189" s="93"/>
    </row>
    <row r="190" spans="1:8" x14ac:dyDescent="0.3">
      <c r="A190" s="22" t="s">
        <v>334</v>
      </c>
      <c r="B190" s="20" t="s">
        <v>378</v>
      </c>
      <c r="C190" s="20" t="s">
        <v>51</v>
      </c>
      <c r="D190" s="93"/>
      <c r="E190" s="93"/>
      <c r="F190" s="93"/>
      <c r="G190" s="93"/>
      <c r="H190" s="93"/>
    </row>
    <row r="191" spans="1:8" x14ac:dyDescent="0.3">
      <c r="A191" s="22" t="s">
        <v>336</v>
      </c>
      <c r="B191" s="20" t="s">
        <v>379</v>
      </c>
      <c r="C191" s="20" t="s">
        <v>51</v>
      </c>
      <c r="D191" s="93"/>
      <c r="E191" s="93"/>
      <c r="F191" s="93"/>
      <c r="G191" s="93"/>
      <c r="H191" s="93"/>
    </row>
    <row r="192" spans="1:8" x14ac:dyDescent="0.3">
      <c r="A192" s="22" t="s">
        <v>380</v>
      </c>
      <c r="B192" s="20" t="s">
        <v>381</v>
      </c>
      <c r="C192" s="20" t="s">
        <v>51</v>
      </c>
      <c r="D192" s="93"/>
      <c r="E192" s="93"/>
      <c r="F192" s="93"/>
      <c r="G192" s="93"/>
      <c r="H192" s="93"/>
    </row>
    <row r="193" spans="1:8" x14ac:dyDescent="0.3">
      <c r="A193" s="22" t="s">
        <v>382</v>
      </c>
      <c r="B193" s="20" t="s">
        <v>383</v>
      </c>
      <c r="C193" s="20" t="s">
        <v>51</v>
      </c>
      <c r="D193" s="93"/>
      <c r="E193" s="93"/>
      <c r="F193" s="93"/>
      <c r="G193" s="93"/>
      <c r="H193" s="93"/>
    </row>
    <row r="194" spans="1:8" x14ac:dyDescent="0.3">
      <c r="A194" s="22" t="s">
        <v>384</v>
      </c>
      <c r="B194" s="20" t="s">
        <v>385</v>
      </c>
      <c r="C194" s="29" t="s">
        <v>96</v>
      </c>
      <c r="D194" s="21" t="s">
        <v>81</v>
      </c>
      <c r="E194" s="21" t="s">
        <v>81</v>
      </c>
      <c r="F194" s="21" t="s">
        <v>81</v>
      </c>
      <c r="G194" s="21" t="s">
        <v>81</v>
      </c>
      <c r="H194" s="21" t="s">
        <v>81</v>
      </c>
    </row>
    <row r="195" spans="1:8" x14ac:dyDescent="0.3">
      <c r="A195" s="40" t="s">
        <v>386</v>
      </c>
      <c r="D195" s="21"/>
      <c r="E195" s="21"/>
      <c r="F195" s="21"/>
      <c r="G195" s="21"/>
    </row>
    <row r="196" spans="1:8" x14ac:dyDescent="0.3">
      <c r="A196" s="22" t="s">
        <v>387</v>
      </c>
      <c r="B196" s="20" t="s">
        <v>388</v>
      </c>
      <c r="C196" s="20" t="s">
        <v>51</v>
      </c>
      <c r="D196" s="93"/>
      <c r="E196" s="93"/>
      <c r="F196" s="93"/>
      <c r="G196" s="93"/>
      <c r="H196" s="93"/>
    </row>
    <row r="197" spans="1:8" x14ac:dyDescent="0.3">
      <c r="A197" s="22" t="s">
        <v>353</v>
      </c>
      <c r="B197" s="20" t="s">
        <v>389</v>
      </c>
      <c r="C197" s="20" t="s">
        <v>51</v>
      </c>
      <c r="D197" s="93"/>
      <c r="E197" s="93"/>
      <c r="F197" s="93"/>
      <c r="G197" s="93"/>
      <c r="H197" s="93"/>
    </row>
    <row r="198" spans="1:8" x14ac:dyDescent="0.3">
      <c r="A198" s="22" t="s">
        <v>355</v>
      </c>
      <c r="B198" s="20" t="s">
        <v>390</v>
      </c>
      <c r="C198" s="20" t="s">
        <v>51</v>
      </c>
      <c r="D198" s="93"/>
      <c r="E198" s="93"/>
      <c r="F198" s="93"/>
      <c r="G198" s="93"/>
      <c r="H198" s="93"/>
    </row>
    <row r="199" spans="1:8" x14ac:dyDescent="0.3">
      <c r="A199" s="22" t="s">
        <v>391</v>
      </c>
      <c r="B199" s="20" t="s">
        <v>392</v>
      </c>
      <c r="C199" s="20" t="s">
        <v>51</v>
      </c>
      <c r="D199" s="93"/>
      <c r="E199" s="93"/>
      <c r="F199" s="93"/>
      <c r="G199" s="93"/>
      <c r="H199" s="93"/>
    </row>
    <row r="200" spans="1:8" x14ac:dyDescent="0.3">
      <c r="A200" s="22" t="s">
        <v>393</v>
      </c>
      <c r="B200" s="20" t="s">
        <v>394</v>
      </c>
      <c r="C200" s="20" t="s">
        <v>51</v>
      </c>
      <c r="D200" s="93"/>
      <c r="E200" s="93"/>
      <c r="F200" s="93"/>
      <c r="G200" s="93"/>
      <c r="H200" s="93"/>
    </row>
    <row r="201" spans="1:8" x14ac:dyDescent="0.3">
      <c r="A201" s="22" t="s">
        <v>395</v>
      </c>
      <c r="B201" s="20" t="s">
        <v>396</v>
      </c>
      <c r="C201" s="20" t="s">
        <v>51</v>
      </c>
      <c r="D201" s="93"/>
      <c r="E201" s="93"/>
      <c r="F201" s="93"/>
      <c r="G201" s="93"/>
      <c r="H201" s="93"/>
    </row>
    <row r="202" spans="1:8" x14ac:dyDescent="0.3">
      <c r="A202" s="22" t="s">
        <v>397</v>
      </c>
      <c r="B202" s="20" t="s">
        <v>398</v>
      </c>
      <c r="C202" s="20" t="s">
        <v>51</v>
      </c>
      <c r="D202" s="93"/>
      <c r="E202" s="93"/>
      <c r="F202" s="93"/>
      <c r="G202" s="93"/>
      <c r="H202" s="93"/>
    </row>
    <row r="203" spans="1:8" x14ac:dyDescent="0.3">
      <c r="A203" s="22" t="s">
        <v>399</v>
      </c>
      <c r="B203" s="20" t="s">
        <v>400</v>
      </c>
      <c r="C203" s="20" t="s">
        <v>51</v>
      </c>
      <c r="D203" s="93"/>
      <c r="E203" s="93"/>
      <c r="F203" s="93"/>
      <c r="G203" s="93"/>
      <c r="H203" s="93"/>
    </row>
    <row r="204" spans="1:8" x14ac:dyDescent="0.3">
      <c r="A204" s="22" t="s">
        <v>358</v>
      </c>
      <c r="B204" s="20" t="s">
        <v>401</v>
      </c>
      <c r="C204" s="20" t="s">
        <v>51</v>
      </c>
      <c r="D204" s="93"/>
      <c r="E204" s="93"/>
      <c r="F204" s="93"/>
      <c r="G204" s="93"/>
      <c r="H204" s="93"/>
    </row>
    <row r="205" spans="1:8" x14ac:dyDescent="0.3">
      <c r="A205" s="22" t="s">
        <v>402</v>
      </c>
      <c r="B205" s="20" t="s">
        <v>403</v>
      </c>
      <c r="C205" s="20" t="s">
        <v>51</v>
      </c>
      <c r="D205" s="93"/>
      <c r="E205" s="93"/>
      <c r="F205" s="93"/>
      <c r="G205" s="93"/>
      <c r="H205" s="93"/>
    </row>
    <row r="206" spans="1:8" x14ac:dyDescent="0.3">
      <c r="A206" s="22" t="s">
        <v>266</v>
      </c>
      <c r="B206" s="20" t="s">
        <v>404</v>
      </c>
      <c r="C206" s="20" t="s">
        <v>51</v>
      </c>
      <c r="D206" s="93"/>
      <c r="E206" s="93"/>
      <c r="F206" s="93"/>
      <c r="G206" s="93"/>
      <c r="H206" s="93"/>
    </row>
    <row r="207" spans="1:8" x14ac:dyDescent="0.3">
      <c r="A207" s="22" t="s">
        <v>268</v>
      </c>
      <c r="B207" s="20" t="s">
        <v>405</v>
      </c>
      <c r="C207" s="20" t="s">
        <v>51</v>
      </c>
      <c r="D207" s="93"/>
      <c r="E207" s="93"/>
      <c r="F207" s="93"/>
      <c r="G207" s="93"/>
      <c r="H207" s="93"/>
    </row>
    <row r="208" spans="1:8" x14ac:dyDescent="0.3">
      <c r="A208" s="22" t="s">
        <v>406</v>
      </c>
      <c r="B208" s="20" t="s">
        <v>407</v>
      </c>
      <c r="C208" s="20" t="s">
        <v>51</v>
      </c>
      <c r="D208" s="93"/>
      <c r="E208" s="93"/>
      <c r="F208" s="93"/>
      <c r="G208" s="93"/>
      <c r="H208" s="93"/>
    </row>
    <row r="209" spans="1:8" x14ac:dyDescent="0.3">
      <c r="A209" s="22" t="s">
        <v>408</v>
      </c>
      <c r="B209" s="20" t="s">
        <v>409</v>
      </c>
      <c r="C209" s="20" t="s">
        <v>51</v>
      </c>
      <c r="D209" s="93"/>
      <c r="E209" s="93"/>
      <c r="F209" s="93"/>
      <c r="G209" s="93"/>
      <c r="H209" s="93"/>
    </row>
    <row r="210" spans="1:8" x14ac:dyDescent="0.3">
      <c r="A210" s="22" t="s">
        <v>107</v>
      </c>
      <c r="B210" s="20" t="s">
        <v>410</v>
      </c>
      <c r="C210" s="20" t="s">
        <v>51</v>
      </c>
      <c r="D210" s="93"/>
      <c r="E210" s="93"/>
      <c r="F210" s="93"/>
      <c r="G210" s="93"/>
      <c r="H210" s="93"/>
    </row>
    <row r="211" spans="1:8" x14ac:dyDescent="0.3">
      <c r="A211" s="22" t="s">
        <v>411</v>
      </c>
      <c r="B211" s="20" t="s">
        <v>412</v>
      </c>
      <c r="C211" s="20" t="s">
        <v>51</v>
      </c>
      <c r="D211" s="93"/>
      <c r="E211" s="93"/>
      <c r="F211" s="93"/>
      <c r="G211" s="93"/>
      <c r="H211" s="93"/>
    </row>
    <row r="212" spans="1:8" x14ac:dyDescent="0.3">
      <c r="A212" s="22" t="s">
        <v>157</v>
      </c>
      <c r="B212" s="20" t="s">
        <v>413</v>
      </c>
      <c r="C212" s="20" t="s">
        <v>51</v>
      </c>
      <c r="D212" s="93"/>
      <c r="E212" s="93"/>
      <c r="F212" s="93"/>
      <c r="G212" s="93"/>
      <c r="H212" s="93"/>
    </row>
    <row r="213" spans="1:8" x14ac:dyDescent="0.3">
      <c r="A213" s="22" t="s">
        <v>159</v>
      </c>
      <c r="B213" s="20" t="s">
        <v>414</v>
      </c>
      <c r="C213" s="20" t="s">
        <v>51</v>
      </c>
      <c r="D213" s="93"/>
      <c r="E213" s="93"/>
      <c r="F213" s="93"/>
      <c r="G213" s="93"/>
      <c r="H213" s="93"/>
    </row>
    <row r="214" spans="1:8" x14ac:dyDescent="0.3">
      <c r="A214" s="22" t="s">
        <v>111</v>
      </c>
      <c r="B214" s="20" t="s">
        <v>415</v>
      </c>
      <c r="C214" s="20" t="s">
        <v>51</v>
      </c>
      <c r="D214" s="93"/>
      <c r="E214" s="93"/>
      <c r="F214" s="93"/>
      <c r="G214" s="93"/>
      <c r="H214" s="93"/>
    </row>
    <row r="215" spans="1:8" x14ac:dyDescent="0.3">
      <c r="A215" s="22" t="s">
        <v>113</v>
      </c>
      <c r="B215" s="20" t="s">
        <v>416</v>
      </c>
      <c r="C215" s="20" t="s">
        <v>51</v>
      </c>
      <c r="D215" s="93"/>
      <c r="E215" s="93"/>
      <c r="F215" s="93"/>
      <c r="G215" s="93"/>
      <c r="H215" s="93"/>
    </row>
    <row r="216" spans="1:8" x14ac:dyDescent="0.3">
      <c r="A216" s="22" t="s">
        <v>417</v>
      </c>
      <c r="B216" s="20" t="s">
        <v>418</v>
      </c>
      <c r="C216" s="20" t="s">
        <v>51</v>
      </c>
      <c r="D216" s="93"/>
      <c r="E216" s="93"/>
      <c r="F216" s="93"/>
      <c r="G216" s="93"/>
      <c r="H216" s="93"/>
    </row>
    <row r="217" spans="1:8" x14ac:dyDescent="0.3">
      <c r="A217" s="22" t="s">
        <v>334</v>
      </c>
      <c r="B217" s="20" t="s">
        <v>419</v>
      </c>
      <c r="C217" s="20" t="s">
        <v>51</v>
      </c>
      <c r="D217" s="93"/>
      <c r="E217" s="93"/>
      <c r="F217" s="93"/>
      <c r="G217" s="93"/>
      <c r="H217" s="93"/>
    </row>
    <row r="218" spans="1:8" x14ac:dyDescent="0.3">
      <c r="A218" s="22" t="s">
        <v>336</v>
      </c>
      <c r="B218" s="20" t="s">
        <v>420</v>
      </c>
      <c r="C218" s="20" t="s">
        <v>51</v>
      </c>
      <c r="D218" s="93"/>
      <c r="E218" s="93"/>
      <c r="F218" s="93"/>
      <c r="G218" s="93"/>
      <c r="H218" s="93"/>
    </row>
    <row r="219" spans="1:8" x14ac:dyDescent="0.3">
      <c r="A219" s="22" t="s">
        <v>421</v>
      </c>
      <c r="B219" s="20" t="s">
        <v>422</v>
      </c>
      <c r="C219" s="20" t="s">
        <v>51</v>
      </c>
      <c r="D219" s="93"/>
      <c r="E219" s="93"/>
      <c r="F219" s="93"/>
      <c r="G219" s="93"/>
      <c r="H219" s="93"/>
    </row>
    <row r="220" spans="1:8" x14ac:dyDescent="0.3">
      <c r="A220" s="22" t="s">
        <v>423</v>
      </c>
      <c r="B220" s="20" t="s">
        <v>424</v>
      </c>
      <c r="C220" s="20" t="s">
        <v>51</v>
      </c>
      <c r="D220" s="93"/>
      <c r="E220" s="93"/>
      <c r="F220" s="93"/>
      <c r="G220" s="93"/>
      <c r="H220" s="93"/>
    </row>
    <row r="221" spans="1:8" x14ac:dyDescent="0.3">
      <c r="A221" s="22" t="s">
        <v>425</v>
      </c>
      <c r="B221" s="20" t="s">
        <v>426</v>
      </c>
      <c r="C221" s="20" t="s">
        <v>51</v>
      </c>
      <c r="D221" s="93"/>
      <c r="E221" s="93"/>
      <c r="F221" s="93"/>
      <c r="G221" s="93"/>
      <c r="H221" s="93"/>
    </row>
    <row r="222" spans="1:8" x14ac:dyDescent="0.3">
      <c r="A222" s="22" t="s">
        <v>384</v>
      </c>
      <c r="B222" s="20" t="s">
        <v>427</v>
      </c>
      <c r="C222" s="29" t="s">
        <v>96</v>
      </c>
      <c r="D222" s="21" t="s">
        <v>81</v>
      </c>
      <c r="E222" s="21" t="s">
        <v>81</v>
      </c>
      <c r="F222" s="21" t="s">
        <v>81</v>
      </c>
      <c r="G222" s="21" t="s">
        <v>81</v>
      </c>
      <c r="H222" s="21" t="s">
        <v>81</v>
      </c>
    </row>
    <row r="223" spans="1:8" x14ac:dyDescent="0.3">
      <c r="A223" s="40" t="s">
        <v>428</v>
      </c>
      <c r="C223" s="29"/>
      <c r="D223" s="21"/>
      <c r="E223" s="21"/>
      <c r="F223" s="21"/>
      <c r="G223" s="21"/>
    </row>
    <row r="224" spans="1:8" x14ac:dyDescent="0.3">
      <c r="A224" s="22" t="s">
        <v>429</v>
      </c>
      <c r="B224" s="20" t="s">
        <v>430</v>
      </c>
      <c r="C224" s="29" t="s">
        <v>96</v>
      </c>
      <c r="D224" s="21" t="s">
        <v>81</v>
      </c>
      <c r="E224" s="21" t="s">
        <v>81</v>
      </c>
      <c r="F224" s="21" t="s">
        <v>81</v>
      </c>
      <c r="G224" s="21" t="s">
        <v>81</v>
      </c>
      <c r="H224" s="21" t="s">
        <v>81</v>
      </c>
    </row>
    <row r="225" spans="1:9" x14ac:dyDescent="0.3">
      <c r="A225" s="22" t="s">
        <v>384</v>
      </c>
      <c r="B225" s="20" t="s">
        <v>431</v>
      </c>
      <c r="C225" s="29" t="s">
        <v>96</v>
      </c>
      <c r="D225" s="21" t="s">
        <v>81</v>
      </c>
      <c r="E225" s="21" t="s">
        <v>81</v>
      </c>
      <c r="F225" s="21" t="s">
        <v>81</v>
      </c>
      <c r="G225" s="21" t="s">
        <v>81</v>
      </c>
      <c r="H225" s="21" t="s">
        <v>81</v>
      </c>
    </row>
    <row r="226" spans="1:9" x14ac:dyDescent="0.3">
      <c r="A226" s="22" t="s">
        <v>432</v>
      </c>
      <c r="B226" s="20" t="s">
        <v>433</v>
      </c>
      <c r="C226" s="29" t="s">
        <v>96</v>
      </c>
      <c r="D226" s="21" t="s">
        <v>81</v>
      </c>
      <c r="E226" s="21" t="s">
        <v>81</v>
      </c>
      <c r="F226" s="21" t="s">
        <v>81</v>
      </c>
      <c r="G226" s="21" t="s">
        <v>81</v>
      </c>
      <c r="H226" s="21" t="s">
        <v>81</v>
      </c>
    </row>
    <row r="227" spans="1:9" x14ac:dyDescent="0.3">
      <c r="A227" s="22" t="s">
        <v>384</v>
      </c>
      <c r="B227" s="20" t="s">
        <v>434</v>
      </c>
      <c r="C227" s="29" t="s">
        <v>96</v>
      </c>
      <c r="D227" s="21" t="s">
        <v>81</v>
      </c>
      <c r="E227" s="21" t="s">
        <v>81</v>
      </c>
      <c r="F227" s="21" t="s">
        <v>81</v>
      </c>
      <c r="G227" s="21" t="s">
        <v>81</v>
      </c>
      <c r="H227" s="21" t="s">
        <v>81</v>
      </c>
    </row>
    <row r="228" spans="1:9" x14ac:dyDescent="0.3">
      <c r="A228" s="22" t="s">
        <v>435</v>
      </c>
      <c r="B228" s="20" t="s">
        <v>436</v>
      </c>
      <c r="C228" s="29" t="s">
        <v>96</v>
      </c>
      <c r="D228" s="21" t="s">
        <v>81</v>
      </c>
      <c r="E228" s="21" t="s">
        <v>81</v>
      </c>
      <c r="F228" s="21" t="s">
        <v>81</v>
      </c>
      <c r="G228" s="21" t="s">
        <v>81</v>
      </c>
      <c r="H228" s="21" t="s">
        <v>81</v>
      </c>
    </row>
    <row r="229" spans="1:9" ht="16.2" thickBot="1" x14ac:dyDescent="0.35">
      <c r="A229" s="30" t="s">
        <v>437</v>
      </c>
      <c r="B229" s="31"/>
      <c r="C229" s="31"/>
      <c r="D229" s="32">
        <f>SUM(D92:D228)</f>
        <v>0</v>
      </c>
      <c r="E229" s="32">
        <f t="shared" ref="E229:H229" si="1">SUM(E92:E228)</f>
        <v>0</v>
      </c>
      <c r="F229" s="32">
        <f t="shared" si="1"/>
        <v>0</v>
      </c>
      <c r="G229" s="32">
        <f t="shared" si="1"/>
        <v>0</v>
      </c>
      <c r="H229" s="32">
        <f t="shared" si="1"/>
        <v>0</v>
      </c>
    </row>
    <row r="230" spans="1:9" ht="16.2" thickTop="1" x14ac:dyDescent="0.3">
      <c r="A230" s="33"/>
      <c r="D230" s="21"/>
      <c r="E230" s="21"/>
      <c r="F230" s="21"/>
      <c r="G230" s="21"/>
    </row>
    <row r="231" spans="1:9" ht="18" x14ac:dyDescent="0.35">
      <c r="A231" s="100" t="s">
        <v>438</v>
      </c>
      <c r="B231" s="100"/>
      <c r="C231" s="100"/>
      <c r="D231" s="44"/>
      <c r="E231" s="44"/>
      <c r="F231" s="44"/>
      <c r="G231" s="44"/>
      <c r="H231" s="24"/>
    </row>
    <row r="232" spans="1:9" s="29" customFormat="1" x14ac:dyDescent="0.3">
      <c r="A232" s="26" t="s">
        <v>45</v>
      </c>
      <c r="B232" s="27" t="s">
        <v>46</v>
      </c>
      <c r="C232" s="27" t="s">
        <v>47</v>
      </c>
      <c r="D232" s="27">
        <v>2016</v>
      </c>
      <c r="E232" s="27">
        <v>2017</v>
      </c>
      <c r="F232" s="27">
        <v>2018</v>
      </c>
      <c r="G232" s="27">
        <v>2019</v>
      </c>
      <c r="H232" s="28">
        <v>2020</v>
      </c>
      <c r="I232" s="26" t="s">
        <v>48</v>
      </c>
    </row>
    <row r="233" spans="1:9" x14ac:dyDescent="0.3">
      <c r="A233" s="22" t="s">
        <v>439</v>
      </c>
      <c r="B233" s="20" t="s">
        <v>440</v>
      </c>
      <c r="C233" s="20" t="s">
        <v>51</v>
      </c>
      <c r="D233" s="93"/>
      <c r="E233" s="93"/>
      <c r="F233" s="93"/>
      <c r="G233" s="93"/>
      <c r="H233" s="93"/>
    </row>
    <row r="234" spans="1:9" x14ac:dyDescent="0.3">
      <c r="A234" s="22" t="s">
        <v>441</v>
      </c>
      <c r="B234" s="20" t="s">
        <v>442</v>
      </c>
      <c r="C234" s="20" t="s">
        <v>51</v>
      </c>
      <c r="D234" s="93"/>
      <c r="E234" s="93"/>
      <c r="F234" s="93"/>
      <c r="G234" s="93"/>
      <c r="H234" s="93"/>
    </row>
    <row r="235" spans="1:9" ht="46.8" x14ac:dyDescent="0.3">
      <c r="A235" s="22" t="s">
        <v>443</v>
      </c>
      <c r="B235" s="20" t="s">
        <v>444</v>
      </c>
      <c r="C235" s="20" t="s">
        <v>149</v>
      </c>
      <c r="D235" s="93"/>
      <c r="E235" s="93"/>
      <c r="F235" s="93"/>
      <c r="G235" s="93"/>
      <c r="H235" s="93"/>
      <c r="I235" s="41" t="s">
        <v>504</v>
      </c>
    </row>
    <row r="236" spans="1:9" x14ac:dyDescent="0.3">
      <c r="A236" s="22" t="s">
        <v>445</v>
      </c>
      <c r="B236" s="20" t="s">
        <v>446</v>
      </c>
      <c r="C236" s="20" t="s">
        <v>51</v>
      </c>
      <c r="D236" s="93"/>
      <c r="E236" s="93"/>
      <c r="F236" s="93"/>
      <c r="G236" s="93"/>
      <c r="H236" s="93"/>
    </row>
    <row r="237" spans="1:9" x14ac:dyDescent="0.3">
      <c r="A237" s="22" t="s">
        <v>447</v>
      </c>
      <c r="B237" s="20" t="s">
        <v>448</v>
      </c>
      <c r="C237" s="20" t="s">
        <v>51</v>
      </c>
      <c r="D237" s="93"/>
      <c r="E237" s="93"/>
      <c r="F237" s="93"/>
      <c r="G237" s="93"/>
      <c r="H237" s="93"/>
    </row>
    <row r="238" spans="1:9" x14ac:dyDescent="0.3">
      <c r="A238" s="22" t="s">
        <v>449</v>
      </c>
      <c r="B238" s="20" t="s">
        <v>211</v>
      </c>
      <c r="C238" s="20" t="s">
        <v>51</v>
      </c>
      <c r="D238" s="93"/>
      <c r="E238" s="93"/>
      <c r="F238" s="93"/>
      <c r="G238" s="93"/>
      <c r="H238" s="93"/>
    </row>
    <row r="239" spans="1:9" x14ac:dyDescent="0.3">
      <c r="A239" s="22" t="s">
        <v>450</v>
      </c>
      <c r="B239" s="20" t="s">
        <v>451</v>
      </c>
      <c r="C239" s="20" t="s">
        <v>51</v>
      </c>
      <c r="D239" s="93"/>
      <c r="E239" s="93"/>
      <c r="F239" s="93"/>
      <c r="G239" s="93"/>
      <c r="H239" s="93"/>
    </row>
    <row r="240" spans="1:9" x14ac:dyDescent="0.3">
      <c r="A240" s="22" t="s">
        <v>452</v>
      </c>
      <c r="B240" s="20" t="s">
        <v>453</v>
      </c>
      <c r="C240" s="20" t="s">
        <v>51</v>
      </c>
      <c r="D240" s="93"/>
      <c r="E240" s="93"/>
      <c r="F240" s="93"/>
      <c r="G240" s="93"/>
      <c r="H240" s="93"/>
    </row>
    <row r="241" spans="1:9" x14ac:dyDescent="0.3">
      <c r="A241" s="22" t="s">
        <v>454</v>
      </c>
      <c r="B241" s="20" t="s">
        <v>455</v>
      </c>
      <c r="C241" s="20" t="s">
        <v>51</v>
      </c>
      <c r="D241" s="93"/>
      <c r="E241" s="93"/>
      <c r="F241" s="93"/>
      <c r="G241" s="93"/>
      <c r="H241" s="93"/>
    </row>
    <row r="242" spans="1:9" x14ac:dyDescent="0.3">
      <c r="A242" s="22" t="s">
        <v>456</v>
      </c>
      <c r="B242" s="20" t="s">
        <v>457</v>
      </c>
      <c r="C242" s="20" t="s">
        <v>51</v>
      </c>
      <c r="D242" s="93"/>
      <c r="E242" s="93"/>
      <c r="F242" s="93"/>
      <c r="G242" s="93"/>
      <c r="H242" s="93"/>
    </row>
    <row r="243" spans="1:9" x14ac:dyDescent="0.3">
      <c r="A243" s="22" t="s">
        <v>458</v>
      </c>
      <c r="B243" s="20" t="s">
        <v>459</v>
      </c>
      <c r="C243" s="20" t="s">
        <v>51</v>
      </c>
      <c r="D243" s="93"/>
      <c r="E243" s="93"/>
      <c r="F243" s="93"/>
      <c r="G243" s="93"/>
      <c r="H243" s="93"/>
    </row>
    <row r="244" spans="1:9" x14ac:dyDescent="0.3">
      <c r="A244" s="22" t="s">
        <v>460</v>
      </c>
      <c r="B244" s="20" t="s">
        <v>461</v>
      </c>
      <c r="C244" s="20" t="s">
        <v>51</v>
      </c>
      <c r="D244" s="93"/>
      <c r="E244" s="93"/>
      <c r="F244" s="93"/>
      <c r="G244" s="93"/>
      <c r="H244" s="93"/>
    </row>
    <row r="245" spans="1:9" x14ac:dyDescent="0.3">
      <c r="A245" s="22" t="s">
        <v>462</v>
      </c>
      <c r="B245" s="20" t="s">
        <v>463</v>
      </c>
      <c r="C245" s="20" t="s">
        <v>51</v>
      </c>
      <c r="D245" s="93"/>
      <c r="E245" s="93"/>
      <c r="F245" s="93"/>
      <c r="G245" s="93"/>
      <c r="H245" s="93"/>
    </row>
    <row r="246" spans="1:9" x14ac:dyDescent="0.3">
      <c r="A246" s="22" t="s">
        <v>464</v>
      </c>
      <c r="B246" s="20" t="s">
        <v>465</v>
      </c>
      <c r="C246" s="20" t="s">
        <v>51</v>
      </c>
      <c r="D246" s="93"/>
      <c r="E246" s="93"/>
      <c r="F246" s="93"/>
      <c r="G246" s="93"/>
      <c r="H246" s="93"/>
    </row>
    <row r="247" spans="1:9" x14ac:dyDescent="0.3">
      <c r="A247" s="22" t="s">
        <v>466</v>
      </c>
      <c r="B247" s="20" t="s">
        <v>467</v>
      </c>
      <c r="C247" s="20" t="s">
        <v>51</v>
      </c>
      <c r="D247" s="93"/>
      <c r="E247" s="93"/>
      <c r="F247" s="93"/>
      <c r="G247" s="93"/>
      <c r="H247" s="93"/>
    </row>
    <row r="248" spans="1:9" x14ac:dyDescent="0.3">
      <c r="A248" s="22" t="s">
        <v>468</v>
      </c>
      <c r="B248" s="20" t="s">
        <v>469</v>
      </c>
      <c r="C248" s="20" t="s">
        <v>51</v>
      </c>
      <c r="D248" s="93"/>
      <c r="E248" s="93"/>
      <c r="F248" s="93"/>
      <c r="G248" s="93"/>
      <c r="H248" s="93"/>
    </row>
    <row r="249" spans="1:9" x14ac:dyDescent="0.3">
      <c r="A249" s="22" t="s">
        <v>470</v>
      </c>
      <c r="B249" s="20" t="s">
        <v>471</v>
      </c>
      <c r="C249" s="20" t="s">
        <v>51</v>
      </c>
      <c r="D249" s="93"/>
      <c r="E249" s="93"/>
      <c r="F249" s="93"/>
      <c r="G249" s="93"/>
      <c r="H249" s="93"/>
    </row>
    <row r="250" spans="1:9" x14ac:dyDescent="0.3">
      <c r="A250" s="22" t="s">
        <v>472</v>
      </c>
      <c r="B250" s="20" t="s">
        <v>473</v>
      </c>
      <c r="C250" s="20" t="s">
        <v>51</v>
      </c>
      <c r="D250" s="93"/>
      <c r="E250" s="93"/>
      <c r="F250" s="93"/>
      <c r="G250" s="93"/>
      <c r="H250" s="93"/>
    </row>
    <row r="251" spans="1:9" x14ac:dyDescent="0.3">
      <c r="A251" s="22" t="s">
        <v>474</v>
      </c>
      <c r="B251" s="20" t="s">
        <v>475</v>
      </c>
      <c r="C251" s="20" t="s">
        <v>51</v>
      </c>
      <c r="D251" s="93"/>
      <c r="E251" s="93"/>
      <c r="F251" s="93"/>
      <c r="G251" s="93"/>
      <c r="H251" s="93"/>
    </row>
    <row r="252" spans="1:9" x14ac:dyDescent="0.3">
      <c r="A252" s="22" t="s">
        <v>476</v>
      </c>
      <c r="B252" s="20" t="s">
        <v>477</v>
      </c>
      <c r="C252" s="20" t="s">
        <v>51</v>
      </c>
      <c r="D252" s="93"/>
      <c r="E252" s="93"/>
      <c r="F252" s="93"/>
      <c r="G252" s="93"/>
      <c r="H252" s="93"/>
    </row>
    <row r="253" spans="1:9" ht="31.2" x14ac:dyDescent="0.3">
      <c r="A253" s="22" t="s">
        <v>478</v>
      </c>
      <c r="B253" s="20" t="s">
        <v>479</v>
      </c>
      <c r="C253" s="20" t="s">
        <v>149</v>
      </c>
      <c r="D253" s="93"/>
      <c r="E253" s="93"/>
      <c r="F253" s="93"/>
      <c r="G253" s="93"/>
      <c r="H253" s="93"/>
      <c r="I253" s="41" t="s">
        <v>508</v>
      </c>
    </row>
    <row r="254" spans="1:9" x14ac:dyDescent="0.3">
      <c r="A254" s="22" t="s">
        <v>480</v>
      </c>
      <c r="B254" s="20" t="s">
        <v>481</v>
      </c>
      <c r="C254" s="20" t="s">
        <v>51</v>
      </c>
      <c r="D254" s="93"/>
      <c r="E254" s="93"/>
      <c r="F254" s="93"/>
      <c r="G254" s="93"/>
      <c r="H254" s="93"/>
    </row>
    <row r="255" spans="1:9" x14ac:dyDescent="0.3">
      <c r="A255" s="22" t="s">
        <v>482</v>
      </c>
      <c r="B255" s="20" t="s">
        <v>483</v>
      </c>
      <c r="C255" s="29" t="s">
        <v>96</v>
      </c>
      <c r="D255" s="21" t="s">
        <v>81</v>
      </c>
      <c r="E255" s="21" t="s">
        <v>81</v>
      </c>
      <c r="F255" s="21" t="s">
        <v>81</v>
      </c>
      <c r="G255" s="21" t="s">
        <v>81</v>
      </c>
      <c r="H255" s="21" t="s">
        <v>81</v>
      </c>
    </row>
    <row r="256" spans="1:9" x14ac:dyDescent="0.3">
      <c r="A256" s="22" t="s">
        <v>484</v>
      </c>
      <c r="B256" s="20" t="s">
        <v>485</v>
      </c>
      <c r="C256" s="29" t="s">
        <v>96</v>
      </c>
      <c r="D256" s="21" t="s">
        <v>81</v>
      </c>
      <c r="E256" s="21" t="s">
        <v>81</v>
      </c>
      <c r="F256" s="21" t="s">
        <v>81</v>
      </c>
      <c r="G256" s="21" t="s">
        <v>81</v>
      </c>
      <c r="H256" s="21" t="s">
        <v>81</v>
      </c>
    </row>
    <row r="257" spans="1:8" x14ac:dyDescent="0.3">
      <c r="A257" s="22" t="s">
        <v>486</v>
      </c>
      <c r="B257" s="20" t="s">
        <v>487</v>
      </c>
      <c r="C257" s="29" t="s">
        <v>96</v>
      </c>
      <c r="D257" s="21" t="s">
        <v>81</v>
      </c>
      <c r="E257" s="21" t="s">
        <v>81</v>
      </c>
      <c r="F257" s="21" t="s">
        <v>81</v>
      </c>
      <c r="G257" s="21" t="s">
        <v>81</v>
      </c>
      <c r="H257" s="21" t="s">
        <v>81</v>
      </c>
    </row>
    <row r="258" spans="1:8" x14ac:dyDescent="0.3">
      <c r="A258" s="22" t="s">
        <v>488</v>
      </c>
      <c r="B258" s="20" t="s">
        <v>489</v>
      </c>
      <c r="C258" s="20" t="s">
        <v>51</v>
      </c>
      <c r="D258" s="21"/>
      <c r="E258" s="21"/>
      <c r="F258" s="21"/>
      <c r="G258" s="21"/>
    </row>
    <row r="259" spans="1:8" x14ac:dyDescent="0.3">
      <c r="A259" s="22" t="s">
        <v>490</v>
      </c>
      <c r="B259" s="20" t="s">
        <v>491</v>
      </c>
      <c r="C259" s="29" t="s">
        <v>96</v>
      </c>
      <c r="D259" s="21" t="s">
        <v>81</v>
      </c>
      <c r="E259" s="21" t="s">
        <v>81</v>
      </c>
      <c r="F259" s="21" t="s">
        <v>81</v>
      </c>
      <c r="G259" s="21" t="s">
        <v>81</v>
      </c>
      <c r="H259" s="21" t="s">
        <v>81</v>
      </c>
    </row>
    <row r="260" spans="1:8" ht="16.2" thickBot="1" x14ac:dyDescent="0.35">
      <c r="A260" s="30" t="s">
        <v>492</v>
      </c>
      <c r="B260" s="31"/>
      <c r="C260" s="31"/>
      <c r="D260" s="32">
        <f>SUM(D233:D259)</f>
        <v>0</v>
      </c>
      <c r="E260" s="32">
        <f t="shared" ref="E260:H260" si="2">SUM(E233:E259)</f>
        <v>0</v>
      </c>
      <c r="F260" s="32">
        <f t="shared" si="2"/>
        <v>0</v>
      </c>
      <c r="G260" s="32">
        <f t="shared" si="2"/>
        <v>0</v>
      </c>
      <c r="H260" s="32">
        <f t="shared" si="2"/>
        <v>0</v>
      </c>
    </row>
    <row r="261" spans="1:8" ht="16.2" thickTop="1" x14ac:dyDescent="0.3"/>
  </sheetData>
  <sheetProtection selectLockedCells="1"/>
  <mergeCells count="4">
    <mergeCell ref="A3:C3"/>
    <mergeCell ref="A28:C28"/>
    <mergeCell ref="A90:C90"/>
    <mergeCell ref="A231:C2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C21" sqref="C21"/>
    </sheetView>
  </sheetViews>
  <sheetFormatPr defaultColWidth="9.109375" defaultRowHeight="14.4" x14ac:dyDescent="0.3"/>
  <cols>
    <col min="1" max="1" width="40.6640625" style="18" customWidth="1"/>
    <col min="2" max="5" width="32.109375" style="18" customWidth="1"/>
    <col min="6" max="16384" width="9.109375" style="18"/>
  </cols>
  <sheetData>
    <row r="1" spans="1:5" ht="18" x14ac:dyDescent="0.35">
      <c r="A1" s="101" t="s">
        <v>493</v>
      </c>
      <c r="B1" s="101"/>
      <c r="C1" s="101"/>
      <c r="D1" s="101"/>
      <c r="E1" s="101"/>
    </row>
    <row r="2" spans="1:5" ht="15.6" x14ac:dyDescent="0.3">
      <c r="A2" s="45"/>
      <c r="B2" s="45"/>
      <c r="C2" s="45"/>
      <c r="D2" s="45"/>
      <c r="E2" s="45"/>
    </row>
    <row r="3" spans="1:5" ht="15.6" x14ac:dyDescent="0.3">
      <c r="A3" s="46"/>
      <c r="B3" s="47">
        <v>2016</v>
      </c>
      <c r="C3" s="47">
        <v>2017</v>
      </c>
      <c r="D3" s="47">
        <v>2018</v>
      </c>
      <c r="E3" s="48" t="s">
        <v>16</v>
      </c>
    </row>
    <row r="4" spans="1:5" ht="15.6" x14ac:dyDescent="0.3">
      <c r="A4" s="46" t="s">
        <v>0</v>
      </c>
      <c r="B4" s="94">
        <f>'ENTER YOUR DATA'!D25</f>
        <v>0</v>
      </c>
      <c r="C4" s="94">
        <f>'ENTER YOUR DATA'!E25</f>
        <v>0</v>
      </c>
      <c r="D4" s="94">
        <f>'ENTER YOUR DATA'!F25</f>
        <v>0</v>
      </c>
      <c r="E4" s="94">
        <f>'ENTER YOUR DATA'!G25</f>
        <v>0</v>
      </c>
    </row>
    <row r="5" spans="1:5" ht="15.6" x14ac:dyDescent="0.3">
      <c r="A5" s="46" t="s">
        <v>1</v>
      </c>
      <c r="B5" s="94">
        <f>'ENTER YOUR DATA'!D87</f>
        <v>0</v>
      </c>
      <c r="C5" s="94">
        <f>'ENTER YOUR DATA'!E87</f>
        <v>0</v>
      </c>
      <c r="D5" s="94">
        <f>'ENTER YOUR DATA'!F87</f>
        <v>0</v>
      </c>
      <c r="E5" s="94">
        <f>'ENTER YOUR DATA'!G87</f>
        <v>0</v>
      </c>
    </row>
    <row r="6" spans="1:5" ht="15.6" x14ac:dyDescent="0.3">
      <c r="A6" s="46" t="s">
        <v>2</v>
      </c>
      <c r="B6" s="94">
        <f>'ENTER YOUR DATA'!D229</f>
        <v>0</v>
      </c>
      <c r="C6" s="94">
        <f>'ENTER YOUR DATA'!E229</f>
        <v>0</v>
      </c>
      <c r="D6" s="94">
        <f>'ENTER YOUR DATA'!F229</f>
        <v>0</v>
      </c>
      <c r="E6" s="94">
        <f>'ENTER YOUR DATA'!G229</f>
        <v>0</v>
      </c>
    </row>
    <row r="7" spans="1:5" ht="15.6" x14ac:dyDescent="0.3">
      <c r="A7" s="46" t="s">
        <v>3</v>
      </c>
      <c r="B7" s="94">
        <f>'ENTER YOUR DATA'!D260</f>
        <v>0</v>
      </c>
      <c r="C7" s="94">
        <f>'ENTER YOUR DATA'!E260</f>
        <v>0</v>
      </c>
      <c r="D7" s="94">
        <f>'ENTER YOUR DATA'!F260</f>
        <v>0</v>
      </c>
      <c r="E7" s="94">
        <f>'ENTER YOUR DATA'!G260</f>
        <v>0</v>
      </c>
    </row>
    <row r="8" spans="1:5" ht="16.2" thickBot="1" x14ac:dyDescent="0.35">
      <c r="A8" s="49" t="s">
        <v>30</v>
      </c>
      <c r="B8" s="50">
        <f t="shared" ref="B8:D8" si="0">SUM(B4:B7)</f>
        <v>0</v>
      </c>
      <c r="C8" s="50">
        <f t="shared" si="0"/>
        <v>0</v>
      </c>
      <c r="D8" s="50">
        <f t="shared" si="0"/>
        <v>0</v>
      </c>
      <c r="E8" s="50">
        <f>SUM(E4:E7)</f>
        <v>0</v>
      </c>
    </row>
    <row r="9" spans="1:5" ht="16.2" thickTop="1" x14ac:dyDescent="0.3">
      <c r="A9" s="49"/>
      <c r="B9" s="51"/>
      <c r="C9" s="51"/>
      <c r="D9" s="51"/>
      <c r="E9" s="51"/>
    </row>
    <row r="10" spans="1:5" ht="15.6" x14ac:dyDescent="0.3">
      <c r="A10" s="46" t="s">
        <v>22</v>
      </c>
      <c r="B10" s="46"/>
      <c r="C10" s="52" t="e">
        <f>(C8-B8)/(B8)</f>
        <v>#DIV/0!</v>
      </c>
      <c r="D10" s="52" t="e">
        <f>(D8-C8)/(C8)</f>
        <v>#DIV/0!</v>
      </c>
      <c r="E10" s="52" t="e">
        <f>(E8-D8)/(D8)</f>
        <v>#DIV/0!</v>
      </c>
    </row>
    <row r="11" spans="1:5" ht="15.6" x14ac:dyDescent="0.3">
      <c r="A11" s="46"/>
      <c r="B11" s="46"/>
      <c r="C11" s="46"/>
      <c r="D11" s="46"/>
      <c r="E11" s="46"/>
    </row>
    <row r="12" spans="1:5" ht="15.6" x14ac:dyDescent="0.3">
      <c r="A12" s="46" t="s">
        <v>25</v>
      </c>
      <c r="B12" s="53" t="e">
        <f>(C10+D10+E10)/(3)</f>
        <v>#DIV/0!</v>
      </c>
      <c r="C12" s="46"/>
      <c r="D12" s="46"/>
      <c r="E12" s="46"/>
    </row>
    <row r="13" spans="1:5" ht="15.6" x14ac:dyDescent="0.3">
      <c r="A13" s="46" t="s">
        <v>24</v>
      </c>
      <c r="B13" s="53">
        <v>4.1000000000000002E-2</v>
      </c>
      <c r="C13" s="46"/>
      <c r="D13" s="46"/>
      <c r="E13" s="46"/>
    </row>
    <row r="14" spans="1:5" ht="15.6" x14ac:dyDescent="0.3">
      <c r="A14" s="46"/>
      <c r="B14" s="46"/>
      <c r="C14" s="46"/>
      <c r="D14" s="46"/>
      <c r="E14" s="46"/>
    </row>
    <row r="15" spans="1:5" ht="15.6" x14ac:dyDescent="0.3">
      <c r="A15" s="46" t="s">
        <v>9</v>
      </c>
      <c r="B15" s="54" t="e">
        <f>B16*((1+B17)^(B18/12))</f>
        <v>#DIV/0!</v>
      </c>
      <c r="C15" s="46"/>
      <c r="D15" s="46"/>
      <c r="E15" s="46"/>
    </row>
    <row r="16" spans="1:5" ht="15.6" x14ac:dyDescent="0.3">
      <c r="A16" s="46" t="s">
        <v>10</v>
      </c>
      <c r="B16" s="55">
        <f>E8</f>
        <v>0</v>
      </c>
      <c r="C16" s="46"/>
      <c r="D16" s="46"/>
      <c r="E16" s="46"/>
    </row>
    <row r="17" spans="1:5" ht="34.5" customHeight="1" x14ac:dyDescent="0.3">
      <c r="A17" s="46" t="s">
        <v>23</v>
      </c>
      <c r="B17" s="95" t="e">
        <f>MAX(B12:B13)</f>
        <v>#DIV/0!</v>
      </c>
      <c r="C17" s="102"/>
      <c r="D17" s="103"/>
      <c r="E17" s="103"/>
    </row>
    <row r="18" spans="1:5" ht="15.6" x14ac:dyDescent="0.3">
      <c r="A18" s="46" t="s">
        <v>11</v>
      </c>
      <c r="B18" s="46">
        <v>12</v>
      </c>
      <c r="C18" s="46"/>
      <c r="D18" s="46"/>
      <c r="E18" s="46"/>
    </row>
    <row r="19" spans="1:5" ht="15.6" x14ac:dyDescent="0.3">
      <c r="A19" s="46"/>
      <c r="B19" s="46"/>
      <c r="C19" s="56"/>
      <c r="D19" s="56"/>
      <c r="E19" s="56"/>
    </row>
    <row r="20" spans="1:5" ht="15.6" x14ac:dyDescent="0.3">
      <c r="A20" s="46"/>
      <c r="B20" s="48" t="s">
        <v>35</v>
      </c>
      <c r="C20" s="57" t="s">
        <v>12</v>
      </c>
      <c r="D20" s="57" t="s">
        <v>13</v>
      </c>
      <c r="E20" s="57" t="s">
        <v>14</v>
      </c>
    </row>
    <row r="21" spans="1:5" ht="15.6" x14ac:dyDescent="0.3">
      <c r="A21" s="46" t="s">
        <v>0</v>
      </c>
      <c r="B21" s="94">
        <f>'ENTER YOUR DATA'!H25</f>
        <v>0</v>
      </c>
      <c r="C21" s="58"/>
      <c r="D21" s="58"/>
      <c r="E21" s="58"/>
    </row>
    <row r="22" spans="1:5" ht="15.6" x14ac:dyDescent="0.3">
      <c r="A22" s="46" t="s">
        <v>1</v>
      </c>
      <c r="B22" s="94">
        <f>'ENTER YOUR DATA'!H87</f>
        <v>0</v>
      </c>
      <c r="C22" s="58"/>
      <c r="D22" s="58"/>
      <c r="E22" s="58" t="s">
        <v>494</v>
      </c>
    </row>
    <row r="23" spans="1:5" ht="15.6" x14ac:dyDescent="0.3">
      <c r="A23" s="46" t="s">
        <v>2</v>
      </c>
      <c r="B23" s="94">
        <f>'ENTER YOUR DATA'!H229</f>
        <v>0</v>
      </c>
      <c r="C23" s="58"/>
      <c r="D23" s="58"/>
      <c r="E23" s="58"/>
    </row>
    <row r="24" spans="1:5" ht="15.6" x14ac:dyDescent="0.3">
      <c r="A24" s="46" t="s">
        <v>3</v>
      </c>
      <c r="B24" s="94">
        <f>'ENTER YOUR DATA'!H260</f>
        <v>0</v>
      </c>
      <c r="C24" s="58"/>
      <c r="D24" s="58"/>
      <c r="E24" s="58"/>
    </row>
    <row r="25" spans="1:5" ht="16.2" thickBot="1" x14ac:dyDescent="0.35">
      <c r="A25" s="49" t="s">
        <v>4</v>
      </c>
      <c r="B25" s="59">
        <f>SUM(B21:B24)</f>
        <v>0</v>
      </c>
      <c r="C25" s="60">
        <f>SUM(C21:C24)</f>
        <v>0</v>
      </c>
      <c r="D25" s="60">
        <f>SUM(D21:D24)</f>
        <v>0</v>
      </c>
      <c r="E25" s="60">
        <f>SUM(E21:E24)</f>
        <v>0</v>
      </c>
    </row>
    <row r="26" spans="1:5" ht="16.8" thickTop="1" thickBot="1" x14ac:dyDescent="0.35">
      <c r="A26" s="46" t="s">
        <v>9</v>
      </c>
      <c r="B26" s="61" t="e">
        <f>(B31)*((1+B29))^(B30/12)</f>
        <v>#DIV/0!</v>
      </c>
      <c r="C26" s="62" t="e">
        <f t="shared" ref="C26:E26" si="1">(C31)*((1+C29))^(C30/12)</f>
        <v>#DIV/0!</v>
      </c>
      <c r="D26" s="62" t="e">
        <f t="shared" si="1"/>
        <v>#DIV/0!</v>
      </c>
      <c r="E26" s="62" t="e">
        <f t="shared" si="1"/>
        <v>#DIV/0!</v>
      </c>
    </row>
    <row r="27" spans="1:5" ht="16.2" thickBot="1" x14ac:dyDescent="0.35">
      <c r="A27" s="63" t="s">
        <v>34</v>
      </c>
      <c r="B27" s="64" t="e">
        <f>MIN(0,B25-B26)</f>
        <v>#DIV/0!</v>
      </c>
      <c r="C27" s="62" t="e">
        <f>MIN(0,C25-C26)</f>
        <v>#DIV/0!</v>
      </c>
      <c r="D27" s="62" t="e">
        <f>MIN(0,D25-D26)</f>
        <v>#DIV/0!</v>
      </c>
      <c r="E27" s="62" t="e">
        <f>MIN(0,E25-E26)</f>
        <v>#DIV/0!</v>
      </c>
    </row>
    <row r="28" spans="1:5" ht="15.6" x14ac:dyDescent="0.3">
      <c r="A28" s="46"/>
      <c r="B28" s="46"/>
      <c r="C28" s="56"/>
      <c r="D28" s="56"/>
      <c r="E28" s="56"/>
    </row>
    <row r="29" spans="1:5" ht="15.6" x14ac:dyDescent="0.3">
      <c r="A29" s="46" t="s">
        <v>23</v>
      </c>
      <c r="B29" s="65" t="e">
        <f>B17</f>
        <v>#DIV/0!</v>
      </c>
      <c r="C29" s="66" t="e">
        <f>B17</f>
        <v>#DIV/0!</v>
      </c>
      <c r="D29" s="66" t="e">
        <f>B17</f>
        <v>#DIV/0!</v>
      </c>
      <c r="E29" s="66" t="e">
        <f>B17</f>
        <v>#DIV/0!</v>
      </c>
    </row>
    <row r="30" spans="1:5" ht="15.6" x14ac:dyDescent="0.3">
      <c r="A30" s="46" t="s">
        <v>11</v>
      </c>
      <c r="B30" s="46">
        <v>12</v>
      </c>
      <c r="C30" s="56">
        <v>24</v>
      </c>
      <c r="D30" s="56">
        <v>36</v>
      </c>
      <c r="E30" s="56">
        <v>48</v>
      </c>
    </row>
    <row r="31" spans="1:5" ht="15.6" x14ac:dyDescent="0.3">
      <c r="A31" s="46" t="s">
        <v>26</v>
      </c>
      <c r="B31" s="54">
        <f>E8</f>
        <v>0</v>
      </c>
      <c r="C31" s="62">
        <f>E8</f>
        <v>0</v>
      </c>
      <c r="D31" s="62">
        <f>E8</f>
        <v>0</v>
      </c>
      <c r="E31" s="62">
        <f>E8</f>
        <v>0</v>
      </c>
    </row>
    <row r="32" spans="1:5" ht="15.6" x14ac:dyDescent="0.3">
      <c r="A32" s="46"/>
      <c r="B32" s="46"/>
      <c r="C32" s="56"/>
      <c r="D32" s="56"/>
      <c r="E32" s="56"/>
    </row>
    <row r="33" spans="1:5" ht="15.6" x14ac:dyDescent="0.3">
      <c r="A33" s="46"/>
      <c r="B33" s="46"/>
      <c r="C33" s="46"/>
      <c r="D33" s="46"/>
      <c r="E33" s="46"/>
    </row>
    <row r="34" spans="1:5" ht="15.6" x14ac:dyDescent="0.3">
      <c r="A34" s="49" t="s">
        <v>34</v>
      </c>
      <c r="B34" s="46"/>
      <c r="C34" s="46"/>
      <c r="D34" s="46"/>
      <c r="E34" s="46"/>
    </row>
    <row r="35" spans="1:5" ht="15.6" x14ac:dyDescent="0.3">
      <c r="A35" s="46" t="s">
        <v>37</v>
      </c>
      <c r="B35" s="55" t="e">
        <f>B27</f>
        <v>#DIV/0!</v>
      </c>
      <c r="C35" s="46"/>
      <c r="D35" s="46"/>
      <c r="E35" s="46"/>
    </row>
    <row r="36" spans="1:5" ht="15.6" x14ac:dyDescent="0.3">
      <c r="A36" s="56" t="s">
        <v>38</v>
      </c>
      <c r="B36" s="67" t="e">
        <f>C27</f>
        <v>#DIV/0!</v>
      </c>
      <c r="C36" s="56"/>
      <c r="D36" s="46"/>
      <c r="E36" s="46"/>
    </row>
    <row r="37" spans="1:5" ht="15.6" x14ac:dyDescent="0.3">
      <c r="A37" s="56" t="s">
        <v>39</v>
      </c>
      <c r="B37" s="67" t="e">
        <f>D27</f>
        <v>#DIV/0!</v>
      </c>
      <c r="C37" s="56"/>
      <c r="D37" s="46"/>
      <c r="E37" s="46"/>
    </row>
    <row r="38" spans="1:5" ht="15.6" x14ac:dyDescent="0.3">
      <c r="A38" s="56" t="s">
        <v>40</v>
      </c>
      <c r="B38" s="67" t="e">
        <f>E27</f>
        <v>#DIV/0!</v>
      </c>
      <c r="C38" s="56"/>
      <c r="D38" s="46"/>
      <c r="E38" s="46"/>
    </row>
    <row r="39" spans="1:5" ht="15.6" x14ac:dyDescent="0.3">
      <c r="A39" s="68" t="s">
        <v>41</v>
      </c>
      <c r="B39" s="69" t="e">
        <f>SUM(B35:B38)</f>
        <v>#DIV/0!</v>
      </c>
      <c r="C39" s="68"/>
      <c r="D39" s="49"/>
      <c r="E39" s="49"/>
    </row>
    <row r="40" spans="1:5" x14ac:dyDescent="0.3">
      <c r="A40" s="70"/>
      <c r="B40" s="70"/>
      <c r="C40" s="70"/>
    </row>
  </sheetData>
  <sheetProtection algorithmName="SHA-512" hashValue="FspTx0ytLGZebI7SWd9QPEeb+9SUBnW5lMJalVelyiOxB/qfGCYRRY1MZwcREHT1S4UsXH/VbDXc6eGiOWIBKw==" saltValue="p9gqfSKtMRoTDXtG4WAbQA==" spinCount="100000" sheet="1" objects="1" scenarios="1" selectLockedCells="1"/>
  <mergeCells count="2">
    <mergeCell ref="A1:E1"/>
    <mergeCell ref="C17:E17"/>
  </mergeCells>
  <pageMargins left="0.7" right="0.7" top="0.75" bottom="0.75" header="0.3" footer="0.3"/>
  <ignoredErrors>
    <ignoredError sqref="B12 C10:E10 B26:B27 C26:C27 D26:D27 E26:E27 B29:E29 B35:B39 B15" evalError="1"/>
    <ignoredError sqref="B17" evalError="1"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C9D5A0B0AD4EA8254D7781848842" ma:contentTypeVersion="13" ma:contentTypeDescription="Create a new document." ma:contentTypeScope="" ma:versionID="45a08f5cf8df4316727e7bd46d3b8d37">
  <xsd:schema xmlns:xsd="http://www.w3.org/2001/XMLSchema" xmlns:xs="http://www.w3.org/2001/XMLSchema" xmlns:p="http://schemas.microsoft.com/office/2006/metadata/properties" xmlns:ns2="e06ce8d6-a5dc-4941-a9cd-4c85c27ba0d1" xmlns:ns3="07184327-19f9-4db7-aec5-66f9b83ea686" targetNamespace="http://schemas.microsoft.com/office/2006/metadata/properties" ma:root="true" ma:fieldsID="1808ce0e3d90d4066a8ce66e93562848" ns2:_="" ns3:_="">
    <xsd:import namespace="e06ce8d6-a5dc-4941-a9cd-4c85c27ba0d1"/>
    <xsd:import namespace="07184327-19f9-4db7-aec5-66f9b83ea6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ce8d6-a5dc-4941-a9cd-4c85c27ba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184327-19f9-4db7-aec5-66f9b83ea68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027491-B94F-4579-94D2-01D815FA4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ce8d6-a5dc-4941-a9cd-4c85c27ba0d1"/>
    <ds:schemaRef ds:uri="07184327-19f9-4db7-aec5-66f9b83ea6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A4E57-A9AA-42E0-92ED-E5B9E9595625}">
  <ds:schemaRefs>
    <ds:schemaRef ds:uri="http://schemas.microsoft.com/sharepoint/v3/contenttype/forms"/>
  </ds:schemaRefs>
</ds:datastoreItem>
</file>

<file path=customXml/itemProps3.xml><?xml version="1.0" encoding="utf-8"?>
<ds:datastoreItem xmlns:ds="http://schemas.openxmlformats.org/officeDocument/2006/customXml" ds:itemID="{381ACE6A-4136-434B-9F01-37E1C6C52FC6}">
  <ds:schemaRefs>
    <ds:schemaRef ds:uri="http://schemas.openxmlformats.org/package/2006/metadata/core-properties"/>
    <ds:schemaRef ds:uri="http://www.w3.org/XML/1998/namespace"/>
    <ds:schemaRef ds:uri="07184327-19f9-4db7-aec5-66f9b83ea686"/>
    <ds:schemaRef ds:uri="e06ce8d6-a5dc-4941-a9cd-4c85c27ba0d1"/>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COUNTERFACTUAL REVENUE</vt:lpstr>
      <vt:lpstr>EXAMPLE STEP 1</vt:lpstr>
      <vt:lpstr>EXAMPLE STEP 2</vt:lpstr>
      <vt:lpstr>EXAMPLE STEP 3</vt:lpstr>
      <vt:lpstr>EXAMPLE STEP 4</vt:lpstr>
      <vt:lpstr>EXAMPLE COMPOSITE</vt:lpstr>
      <vt:lpstr>ENTER YOUR DATA</vt:lpstr>
      <vt:lpstr>CALCULATION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Langenhahn</dc:creator>
  <cp:lastModifiedBy>Hewlett-Packard Company</cp:lastModifiedBy>
  <cp:lastPrinted>2021-09-30T23:37:08Z</cp:lastPrinted>
  <dcterms:created xsi:type="dcterms:W3CDTF">2021-06-23T16:25:42Z</dcterms:created>
  <dcterms:modified xsi:type="dcterms:W3CDTF">2021-10-06T17:54:32Z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0x010100E04AC9D5A0B0AD4EA8254D7781848842</vt:lpwstr>
  </property>
</Properties>
</file>